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Variance" sheetId="1" r:id="rId1"/>
  </sheets>
  <definedNames>
    <definedName name="___INDEX_SHEET___ASAP_Utilities">#REF!</definedName>
    <definedName name="___WSH7">#REF!</definedName>
    <definedName name="__WSH7">#REF!</definedName>
    <definedName name="_AMO_UniqueIdentifier" hidden="1">"'8403d099-e876-4d31-b913-cb2efff0232f'"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WSH7">#REF!</definedName>
    <definedName name="a" hidden="1">{"MATALL",#N/A,FALSE,"Sheet4";"matclass",#N/A,FALSE,"Sheet4"}</definedName>
    <definedName name="ACwvu.OP." hidden="1">#REF!</definedName>
    <definedName name="Alloc02">#REF!</definedName>
    <definedName name="Alloc03">#REF!</definedName>
    <definedName name="AllocTY">#REF!</definedName>
    <definedName name="Arkansas">#REF!</definedName>
    <definedName name="AS2DocOpenMode" hidden="1">"AS2DocumentEdit"</definedName>
    <definedName name="Blank" hidden="1">{"ARK_JURIS_FUEL",#N/A,FALSE,"Ark_Fuel&amp;Rev"}</definedName>
    <definedName name="CapAlloc">#REF!</definedName>
    <definedName name="CoCode0100">#REF!</definedName>
    <definedName name="CoCode0200">#REF!</definedName>
    <definedName name="CoCode0400">#REF!</definedName>
    <definedName name="CoCode0500">#REF!</definedName>
    <definedName name="CONOCO_FAC">#REF!</definedName>
    <definedName name="cp_by_group">#REF!</definedName>
    <definedName name="cp_by_serv_level">#REF!</definedName>
    <definedName name="cp_input_area">#REF!</definedName>
    <definedName name="dsfds" hidden="1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ror">#REF!</definedName>
    <definedName name="FED">#REF!</definedName>
    <definedName name="g">#REF!</definedName>
    <definedName name="haha" hidden="1">{"OMPA_FAC",#N/A,FALSE,"OMPA FAC"}</definedName>
    <definedName name="MED">#REF!</definedName>
    <definedName name="MEDICARE">#REF!</definedName>
    <definedName name="MonthlyAdj">#REF!</definedName>
    <definedName name="MonthlyDetail">#REF!</definedName>
    <definedName name="OASDI">#REF!</definedName>
    <definedName name="OCT">#REF!</definedName>
    <definedName name="Oklahoma">#REF!</definedName>
    <definedName name="Percent">#REF!</definedName>
    <definedName name="plus_pmts">#REF!</definedName>
    <definedName name="print">#REF!</definedName>
    <definedName name="print_all">#REF!</definedName>
    <definedName name="print_all_D_1">#REF!</definedName>
    <definedName name="_xlnm.Print_Area" localSheetId="0">'Variance'!$A$1:$I$229</definedName>
    <definedName name="PRINT_AREA_MI">#REF!</definedName>
    <definedName name="print_sch">#REF!</definedName>
    <definedName name="py_cent">#REF!</definedName>
    <definedName name="py_clint">#REF!</definedName>
    <definedName name="py_eec">#REF!</definedName>
    <definedName name="py_ei">#REF!</definedName>
    <definedName name="py_engl">#REF!</definedName>
    <definedName name="py_epc">#REF!</definedName>
    <definedName name="py_esc">#REF!</definedName>
    <definedName name="q" hidden="1">{"MATALL",#N/A,FALSE,"Sheet4";"matclass",#N/A,FALSE,"Sheet4"}</definedName>
    <definedName name="simoutaneous">#REF!</definedName>
    <definedName name="ssss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STATE">#REF!</definedName>
    <definedName name="Swvu.OP." hidden="1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otal">#REF!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2006._.Rate._.Case." hidden="1">{"DAB-1, Sch 21, Pg 1",#N/A,FALSE,"ELEC ENERGY";"DAB-1, Sch 21, Pg 2",#N/A,FALSE,"RTPDenverWater";"DAB-1, Sch 21, Pg 3",#N/A,FALSE,"INCREMENTAL - WHOLESALE"}</definedName>
    <definedName name="wrn.ARK._.JURIS._.FAC._.CALC." hidden="1">{"ARK_JURIS_FAC",#N/A,FALSE,"Ark_Fuel&amp;Rev"}</definedName>
    <definedName name="wrn.ARK._.JURIS._.FUEL._.COST." hidden="1">{"ARK_JURIS_FUEL",#N/A,FALSE,"Ark_Fuel&amp;Rev"}</definedName>
    <definedName name="wrn.ATOKA._.FAC._.CALC." hidden="1">{"ATOKA_FAC",#N/A,FALSE,"Atoka"}</definedName>
    <definedName name="wrn.CONOCO._.FAC." hidden="1">{"CONOCO_FAC",#N/A,FALSE,"Conoco FAC"}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T._.Schedules.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FAC._.SUMMARY." hidden="1">{"FAC_SUMMARY",#N/A,FALSE,"Summaries"}</definedName>
    <definedName name="wrn.FERC._.FAC._.CALC." hidden="1">{"FERC_FAC",#N/A,FALSE,"FERC_Fuel&amp;Rev"}</definedName>
    <definedName name="wrn.FERC._.WEATHER._.and._.JURIS._.FUEL." hidden="1">{"FERC_WEATHER_AND_FUEL",#N/A,FALSE,"FERC_Fuel&amp;Rev"}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go." hidden="1">{"wp_h4.2",#N/A,FALSE,"WP_H4.2";"wp_h4.3",#N/A,FALSE,"WP_H4.3"}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OK._.FUEL._.COMPARISON." hidden="1">{"OK_FUEL_COMPARISON",#N/A,FALSE,"Ok_Fuel&amp;Rev"}</definedName>
    <definedName name="wrn.OK._.JURIS._.FAC._.CALCULATION." hidden="1">{"OK_JURIS_FAC",#N/A,FALSE,"Ok_Fuel&amp;Rev"}</definedName>
    <definedName name="wrn.OK._.JURIS._.FUEL._.COST." hidden="1">{"OK_JURIS_FUEL",#N/A,FALSE,"Ok_Fuel&amp;Rev"}</definedName>
    <definedName name="wrn.OKLA._.PRO._.FORMA._.FUEL." hidden="1">{"OK_PRO_FORMA_FUEL",#N/A,FALSE,"Ok_Fuel&amp;Rev"}</definedName>
    <definedName name="wrn.OMPA._.FAC." hidden="1">{"OMPA_FAC",#N/A,FALSE,"OMPA FAC"}</definedName>
    <definedName name="wrn.OTHER._.DATA." hidden="1">{"OTHER_DATA",#N/A,FALSE,"Ok_Fuel&amp;Rev"}</definedName>
    <definedName name="wrn.PPJOURNAL._.ENTRY." hidden="1">{"PPDEFERREDBAL",#N/A,FALSE,"PRIOR PERIOD ADJMT";#N/A,#N/A,FALSE,"PRIOR PERIOD ADJMT";"PPJOURNALENTRY",#N/A,FALSE,"PRIOR PERIOD ADJMT"}</definedName>
    <definedName name="wrn.PRINT.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SPA._.FAC." hidden="1">{"SPA_FAC",#N/A,FALSE,"OMPA SPA FAC"}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ransmission." hidden="1">{"Transmission",#N/A,FALSE,"Electric O&amp;M Functionalization"}</definedName>
    <definedName name="wrn.WEATHER._.AND._.YR._.END._.CUST._.ADJ." hidden="1">{"WEATHER_CUSTOMERS",#N/A,FALSE,"Ok_Fuel&amp;Rev"}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fullCalcOnLoad="1"/>
</workbook>
</file>

<file path=xl/sharedStrings.xml><?xml version="1.0" encoding="utf-8"?>
<sst xmlns="http://schemas.openxmlformats.org/spreadsheetml/2006/main" count="205" uniqueCount="143">
  <si>
    <t>Page 1 of 4</t>
  </si>
  <si>
    <t>OKLAHOMA GAS AND ELECTRIC COMPANY</t>
  </si>
  <si>
    <t>Line</t>
  </si>
  <si>
    <t>2019 Actual Data</t>
  </si>
  <si>
    <t>2021 Projected Data</t>
  </si>
  <si>
    <t>Dollar Difference</t>
  </si>
  <si>
    <t>Percent Difference</t>
  </si>
  <si>
    <t>Comments</t>
  </si>
  <si>
    <t>No.</t>
  </si>
  <si>
    <t>REVENUE REQUIREMENT (w/o incentives)</t>
  </si>
  <si>
    <t>Total Revenue Credits</t>
  </si>
  <si>
    <t>DA</t>
  </si>
  <si>
    <t>NET REVENUE REQUIREMENT (w/o incentives)</t>
  </si>
  <si>
    <r>
      <t>SPP OATT RELATED</t>
    </r>
    <r>
      <rPr>
        <sz val="10"/>
        <rFont val="Arial"/>
        <family val="2"/>
      </rPr>
      <t xml:space="preserve"> UPGRADES REVENUE REQUIREMENT  </t>
    </r>
  </si>
  <si>
    <r>
      <t>SPP OATT RELATED</t>
    </r>
    <r>
      <rPr>
        <sz val="10"/>
        <rFont val="Arial"/>
        <family val="2"/>
      </rPr>
      <t xml:space="preserve"> UPGRADES REV. REQ. TRUE-UP   </t>
    </r>
  </si>
  <si>
    <t xml:space="preserve">PRIOR YEAR TRUE-UP ADJUSTMENT w/INTEREST  </t>
  </si>
  <si>
    <t xml:space="preserve">ADDITIONAL REVENUE REQUIREMENT (w/ incentives)   </t>
  </si>
  <si>
    <t>OG&amp;E ZONAL REVENUE REQUIREMENT for SPP OATT Attachment H, Sec. 1, Col. 3</t>
  </si>
  <si>
    <t>Prior year true-up adjustment and SPP OATT Related true-up</t>
  </si>
  <si>
    <t xml:space="preserve">NET PLANT CARRYING CHARGE (w/o incentives) </t>
  </si>
  <si>
    <t xml:space="preserve">  Annual Rate</t>
  </si>
  <si>
    <t xml:space="preserve">  Monthly Rate</t>
  </si>
  <si>
    <t xml:space="preserve">NET PLANT CARRYING CHARGE, W/O DEPRECIATION (w/o incentives)  </t>
  </si>
  <si>
    <t xml:space="preserve">NET PLANT CARRYING CHARGE, W/O DEPRECIATION, INCOME TAXES AND RETURN     </t>
  </si>
  <si>
    <t>Page 2 of 4</t>
  </si>
  <si>
    <t>RATE BASE CALCULATION</t>
  </si>
  <si>
    <t>GROSS PLANT IN SERVICE</t>
  </si>
  <si>
    <t xml:space="preserve">  Transmission</t>
  </si>
  <si>
    <t>TP</t>
  </si>
  <si>
    <t xml:space="preserve">  General Plant   </t>
  </si>
  <si>
    <t>W/S</t>
  </si>
  <si>
    <t xml:space="preserve">  Intangible Plant</t>
  </si>
  <si>
    <t>TOTAL GROSS PLANT</t>
  </si>
  <si>
    <t>2 years of plant addition (2020,2021)</t>
  </si>
  <si>
    <t>ACCUMULATED DEPRECIATION</t>
  </si>
  <si>
    <t>TOTAL ACCUMULATED DEPRECIATION</t>
  </si>
  <si>
    <t>2 years of accumulated depreciation (2020,2021)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</si>
  <si>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</si>
  <si>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</si>
  <si>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</si>
  <si>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</si>
  <si>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</si>
  <si>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>Due to proration adjustment</t>
  </si>
  <si>
    <t xml:space="preserve">  Account No. 283</t>
  </si>
  <si>
    <t xml:space="preserve">  Account No. 190 </t>
  </si>
  <si>
    <t xml:space="preserve">  Account No. 255</t>
  </si>
  <si>
    <t>36a</t>
  </si>
  <si>
    <t xml:space="preserve">  Account No. 254</t>
  </si>
  <si>
    <t>36b</t>
  </si>
  <si>
    <t xml:space="preserve">  Account No. 182.3</t>
  </si>
  <si>
    <t xml:space="preserve">  Unfunded Reserves</t>
  </si>
  <si>
    <t>TOTAL ADJUSTMENTS</t>
  </si>
  <si>
    <t>Decrease in the Gross Plant Allocator (-5.37%)</t>
  </si>
  <si>
    <t>UNAMORTIZED ABANDONED PLANT</t>
  </si>
  <si>
    <t>Construction Work in Progress (CWIP)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</si>
  <si>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</si>
  <si>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</si>
  <si>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</si>
  <si>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</si>
  <si>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</si>
  <si>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</si>
  <si>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</si>
  <si>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Page 3 of 4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</si>
  <si>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</si>
  <si>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</si>
  <si>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</si>
  <si>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</si>
  <si>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</si>
  <si>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>NA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</si>
  <si>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</si>
  <si>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</si>
  <si>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</si>
  <si>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</si>
  <si>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</si>
  <si>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</si>
  <si>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</si>
  <si>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</si>
  <si>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</si>
  <si>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</si>
  <si>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</si>
  <si>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</si>
  <si>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</si>
  <si>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</si>
  <si>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</si>
  <si>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</si>
  <si>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</si>
  <si>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</si>
  <si>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</si>
  <si>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</si>
  <si>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</si>
  <si>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</si>
  <si>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</si>
  <si>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</si>
  <si>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</si>
  <si>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</si>
  <si>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     T</t>
  </si>
  <si>
    <t xml:space="preserve">     CIT</t>
  </si>
  <si>
    <t xml:space="preserve">      1 / (1 - T)  </t>
  </si>
  <si>
    <t xml:space="preserve">Amortized Investment Tax Credit </t>
  </si>
  <si>
    <t xml:space="preserve">Income Tax Calculation </t>
  </si>
  <si>
    <t xml:space="preserve">     ITC adjustment</t>
  </si>
  <si>
    <t>NP</t>
  </si>
  <si>
    <t xml:space="preserve">    (Excess) / Deficient ADIT Amortization - Protected</t>
  </si>
  <si>
    <t xml:space="preserve">    (Excess) / Deficient ADIT Amortization - Unprotected</t>
  </si>
  <si>
    <t>TOTAL INCOME TAXES</t>
  </si>
  <si>
    <t xml:space="preserve"> </t>
  </si>
  <si>
    <t>RETURN   (Rate Base * Rate of Return)</t>
  </si>
  <si>
    <t>Page 4 of 4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</si>
  <si>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</si>
  <si>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</si>
  <si>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</si>
  <si>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</si>
  <si>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</si>
  <si>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</si>
  <si>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</si>
  <si>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</si>
  <si>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</si>
  <si>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Production</t>
  </si>
  <si>
    <t xml:space="preserve">  Distribution</t>
  </si>
  <si>
    <t xml:space="preserve">  Other (Excludes A&amp;G)</t>
  </si>
  <si>
    <t>Total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</si>
  <si>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</si>
  <si>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</si>
  <si>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</si>
  <si>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</si>
  <si>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</si>
  <si>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</si>
  <si>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Capital Structure Percentages</t>
  </si>
  <si>
    <t>Capital Structure Costs</t>
  </si>
  <si>
    <t>Capital Structure Weighted Averages</t>
  </si>
  <si>
    <t>RETURN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</si>
  <si>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</si>
  <si>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</si>
  <si>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</si>
  <si>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</si>
  <si>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</si>
  <si>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</si>
  <si>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</si>
  <si>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</si>
  <si>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</si>
  <si>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</si>
  <si>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</si>
  <si>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t>Comparison - 2021 Projected Data to 2019 Actual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</si>
</sst>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000000"/>
    <numFmt numFmtId="165" formatCode="&quot;$&quot;#,##0.00"/>
    <numFmt numFmtId="166" formatCode="_(&quot;$&quot;* #,##0_);_(&quot;$&quot;* \(#,##0\);_(&quot;$&quot;* &quot;-&quot;??_);_(@_)"/>
    <numFmt numFmtId="167" formatCode="0.000%"/>
    <numFmt numFmtId="168" formatCode="m/d/yyyy;@"/>
    <numFmt numFmtId="169" formatCode="#,##0.00000"/>
    <numFmt numFmtId="170" formatCode="_(* #,##0.0000_);_(* \(#,##0.0000\);_(* &quot;-&quot;_);_(@_)"/>
    <numFmt numFmtId="171" formatCode="#,##0.0000_);\(#,##0.0000\)"/>
    <numFmt numFmtId="172" formatCode="#,##0.0000"/>
    <numFmt numFmtId="173" formatCode="#,##0.000000_);\(#,##0.000000\)"/>
    <numFmt numFmtId="174" formatCode="#,##0.0000000"/>
    <numFmt numFmtId="175" formatCode="0.000000"/>
    <numFmt numFmtId="176" formatCode="#,##0.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b/>
      <u val="single"/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64" fontId="2" fillId="0" borderId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65" fontId="2" fillId="0" borderId="0" xfId="55" applyNumberFormat="1" applyProtection="1">
      <alignment/>
      <protection locked="0"/>
    </xf>
    <xf numFmtId="165" fontId="3" fillId="0" borderId="0" xfId="55" applyNumberFormat="1" applyFont="1" applyProtection="1">
      <alignment/>
      <protection locked="0"/>
    </xf>
    <xf numFmtId="0" fontId="4" fillId="0" borderId="0" xfId="55" applyNumberFormat="1" applyFont="1" applyAlignment="1" applyProtection="1">
      <alignment horizontal="left"/>
      <protection locked="0"/>
    </xf>
    <xf numFmtId="14" fontId="4" fillId="0" borderId="0" xfId="55" applyNumberFormat="1" applyFont="1" applyAlignment="1" applyProtection="1">
      <alignment horizontal="center"/>
      <protection locked="0"/>
    </xf>
    <xf numFmtId="10" fontId="3" fillId="0" borderId="0" xfId="55" applyNumberFormat="1" applyFont="1" applyProtection="1">
      <alignment/>
      <protection locked="0"/>
    </xf>
    <xf numFmtId="165" fontId="3" fillId="0" borderId="0" xfId="55" applyNumberFormat="1" applyFont="1" applyAlignment="1">
      <alignment horizontal="right"/>
    </xf>
    <xf numFmtId="165" fontId="3" fillId="0" borderId="0" xfId="55" applyNumberFormat="1" applyFo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0" fontId="3" fillId="0" borderId="0" xfId="55" applyNumberFormat="1" applyFo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0" borderId="0" xfId="55" applyNumberFormat="1" applyAlignment="1" applyProtection="1">
      <alignment horizontal="center"/>
      <protection locked="0"/>
    </xf>
    <xf numFmtId="0" fontId="3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Protection="1">
      <alignment/>
      <protection locked="0"/>
    </xf>
    <xf numFmtId="49" fontId="3" fillId="0" borderId="0" xfId="55" applyNumberFormat="1" applyFont="1" applyAlignment="1" applyProtection="1">
      <alignment horizontal="center"/>
      <protection locked="0"/>
    </xf>
    <xf numFmtId="0" fontId="4" fillId="0" borderId="0" xfId="55" applyNumberFormat="1" applyFont="1" applyAlignment="1" applyProtection="1">
      <alignment horizontal="center" wrapText="1"/>
      <protection locked="0"/>
    </xf>
    <xf numFmtId="10" fontId="4" fillId="0" borderId="0" xfId="55" applyNumberFormat="1" applyFont="1" applyAlignment="1" applyProtection="1">
      <alignment horizontal="center" wrapText="1"/>
      <protection locked="0"/>
    </xf>
    <xf numFmtId="165" fontId="4" fillId="0" borderId="0" xfId="55" applyNumberFormat="1" applyFont="1" applyAlignment="1">
      <alignment horizontal="center"/>
    </xf>
    <xf numFmtId="0" fontId="2" fillId="0" borderId="10" xfId="55" applyNumberFormat="1" applyBorder="1" applyAlignment="1" applyProtection="1">
      <alignment horizontal="center"/>
      <protection locked="0"/>
    </xf>
    <xf numFmtId="3" fontId="3" fillId="0" borderId="0" xfId="55" applyNumberFormat="1" applyFont="1" applyAlignment="1" applyProtection="1">
      <alignment horizontal="center"/>
      <protection locked="0"/>
    </xf>
    <xf numFmtId="166" fontId="3" fillId="0" borderId="0" xfId="44" applyNumberFormat="1" applyFont="1" applyFill="1" applyAlignment="1">
      <alignment/>
    </xf>
    <xf numFmtId="166" fontId="3" fillId="0" borderId="0" xfId="44" applyNumberFormat="1" applyFont="1" applyFill="1" applyAlignment="1" applyProtection="1">
      <alignment horizontal="right"/>
      <protection locked="0"/>
    </xf>
    <xf numFmtId="10" fontId="3" fillId="0" borderId="0" xfId="58" applyNumberFormat="1" applyFont="1" applyAlignment="1" applyProtection="1">
      <alignment/>
      <protection locked="0"/>
    </xf>
    <xf numFmtId="165" fontId="3" fillId="0" borderId="0" xfId="55" applyNumberFormat="1" applyFont="1" applyAlignment="1">
      <alignment wrapText="1"/>
    </xf>
    <xf numFmtId="166" fontId="3" fillId="0" borderId="0" xfId="44" applyNumberFormat="1" applyFont="1" applyFill="1" applyAlignment="1" applyProtection="1">
      <alignment horizontal="left"/>
      <protection locked="0"/>
    </xf>
    <xf numFmtId="41" fontId="3" fillId="0" borderId="0" xfId="55" applyNumberFormat="1" applyFont="1" applyAlignment="1" applyProtection="1">
      <alignment horizontal="center"/>
      <protection locked="0"/>
    </xf>
    <xf numFmtId="37" fontId="3" fillId="0" borderId="10" xfId="55" applyNumberFormat="1" applyFont="1" applyBorder="1">
      <alignment/>
    </xf>
    <xf numFmtId="37" fontId="3" fillId="0" borderId="10" xfId="44" applyNumberFormat="1" applyFont="1" applyFill="1" applyBorder="1" applyAlignment="1" applyProtection="1">
      <alignment horizontal="right"/>
      <protection locked="0"/>
    </xf>
    <xf numFmtId="0" fontId="3" fillId="0" borderId="0" xfId="55" applyNumberFormat="1" applyFont="1" applyAlignment="1" applyProtection="1">
      <alignment horizontal="left" vertical="center" wrapText="1" readingOrder="1"/>
      <protection locked="0"/>
    </xf>
    <xf numFmtId="165" fontId="3" fillId="0" borderId="0" xfId="55" applyNumberFormat="1" applyFont="1" applyAlignment="1">
      <alignment horizontal="center"/>
    </xf>
    <xf numFmtId="37" fontId="3" fillId="0" borderId="0" xfId="55" applyNumberFormat="1" applyFont="1">
      <alignment/>
    </xf>
    <xf numFmtId="37" fontId="3" fillId="0" borderId="0" xfId="44" applyNumberFormat="1" applyFont="1" applyFill="1" applyAlignment="1" applyProtection="1">
      <alignment horizontal="right"/>
      <protection locked="0"/>
    </xf>
    <xf numFmtId="0" fontId="2" fillId="0" borderId="0" xfId="55" applyNumberFormat="1" applyAlignment="1" applyProtection="1">
      <alignment horizontal="center" vertical="top"/>
      <protection locked="0"/>
    </xf>
    <xf numFmtId="0" fontId="3" fillId="0" borderId="0" xfId="55" applyNumberFormat="1" applyFont="1" applyAlignment="1" applyProtection="1">
      <alignment horizontal="center" vertical="top"/>
      <protection locked="0"/>
    </xf>
    <xf numFmtId="0" fontId="3" fillId="0" borderId="0" xfId="0" applyFont="1" applyAlignment="1">
      <alignment vertical="top"/>
    </xf>
    <xf numFmtId="165" fontId="3" fillId="0" borderId="0" xfId="55" applyNumberFormat="1" applyFont="1" applyAlignment="1">
      <alignment horizontal="center" vertical="top"/>
    </xf>
    <xf numFmtId="37" fontId="3" fillId="0" borderId="0" xfId="55" applyNumberFormat="1" applyFont="1" applyAlignment="1">
      <alignment vertical="top"/>
    </xf>
    <xf numFmtId="10" fontId="3" fillId="0" borderId="0" xfId="58" applyNumberFormat="1" applyFont="1" applyAlignment="1" applyProtection="1">
      <alignment vertical="top"/>
      <protection locked="0"/>
    </xf>
    <xf numFmtId="0" fontId="7" fillId="0" borderId="0" xfId="0" applyFont="1" applyAlignment="1">
      <alignment/>
    </xf>
    <xf numFmtId="10" fontId="3" fillId="0" borderId="0" xfId="58" applyNumberFormat="1" applyFont="1" applyAlignment="1" applyProtection="1">
      <alignment/>
      <protection locked="0"/>
    </xf>
    <xf numFmtId="37" fontId="2" fillId="0" borderId="0" xfId="55" applyNumberFormat="1" applyAlignment="1" applyProtection="1">
      <alignment horizontal="center"/>
      <protection locked="0"/>
    </xf>
    <xf numFmtId="10" fontId="3" fillId="0" borderId="0" xfId="58" applyNumberFormat="1" applyFont="1" applyFill="1" applyAlignment="1">
      <alignment/>
    </xf>
    <xf numFmtId="167" fontId="3" fillId="0" borderId="0" xfId="58" applyNumberFormat="1" applyFont="1" applyFill="1" applyAlignment="1" applyProtection="1">
      <alignment horizontal="right"/>
      <protection locked="0"/>
    </xf>
    <xf numFmtId="167" fontId="3" fillId="0" borderId="0" xfId="58" applyNumberFormat="1" applyFont="1" applyFill="1" applyAlignment="1">
      <alignment/>
    </xf>
    <xf numFmtId="165" fontId="3" fillId="0" borderId="0" xfId="55" applyNumberFormat="1" applyFont="1" applyAlignment="1" applyProtection="1">
      <alignment horizontal="center"/>
      <protection locked="0"/>
    </xf>
    <xf numFmtId="165" fontId="4" fillId="0" borderId="0" xfId="55" applyNumberFormat="1" applyFont="1" applyProtection="1">
      <alignment/>
      <protection locked="0"/>
    </xf>
    <xf numFmtId="0" fontId="2" fillId="0" borderId="0" xfId="55" applyNumberFormat="1" applyAlignment="1" applyProtection="1">
      <alignment horizontal="center" vertical="center"/>
      <protection locked="0"/>
    </xf>
    <xf numFmtId="3" fontId="3" fillId="0" borderId="0" xfId="55" applyNumberFormat="1" applyFont="1" applyProtection="1">
      <alignment/>
      <protection locked="0"/>
    </xf>
    <xf numFmtId="0" fontId="8" fillId="0" borderId="0" xfId="55" applyNumberFormat="1" applyFont="1" applyAlignment="1" applyProtection="1">
      <alignment horizontal="center"/>
      <protection locked="0"/>
    </xf>
    <xf numFmtId="3" fontId="9" fillId="0" borderId="0" xfId="55" applyNumberFormat="1" applyFont="1" applyAlignment="1" applyProtection="1">
      <alignment horizontal="center"/>
      <protection locked="0"/>
    </xf>
    <xf numFmtId="41" fontId="3" fillId="0" borderId="0" xfId="55" applyNumberFormat="1" applyFont="1" applyProtection="1">
      <alignment/>
      <protection locked="0"/>
    </xf>
    <xf numFmtId="0" fontId="3" fillId="0" borderId="0" xfId="55" applyNumberFormat="1" applyFont="1" applyAlignment="1" applyProtection="1">
      <alignment horizontal="center" vertical="center"/>
      <protection locked="0"/>
    </xf>
    <xf numFmtId="0" fontId="3" fillId="0" borderId="0" xfId="55" applyNumberFormat="1" applyFont="1" applyAlignment="1" applyProtection="1">
      <alignment vertical="center"/>
      <protection locked="0"/>
    </xf>
    <xf numFmtId="3" fontId="3" fillId="0" borderId="0" xfId="55" applyNumberFormat="1" applyFont="1" applyAlignment="1" applyProtection="1">
      <alignment horizontal="center" vertical="center"/>
      <protection locked="0"/>
    </xf>
    <xf numFmtId="10" fontId="3" fillId="0" borderId="0" xfId="58" applyNumberFormat="1" applyFont="1" applyFill="1" applyAlignment="1" applyProtection="1">
      <alignment/>
      <protection locked="0"/>
    </xf>
    <xf numFmtId="166" fontId="3" fillId="0" borderId="10" xfId="44" applyNumberFormat="1" applyFont="1" applyFill="1" applyBorder="1" applyAlignment="1" applyProtection="1">
      <alignment horizontal="right"/>
      <protection locked="0"/>
    </xf>
    <xf numFmtId="0" fontId="3" fillId="0" borderId="0" xfId="55" applyNumberFormat="1" applyFont="1">
      <alignment/>
    </xf>
    <xf numFmtId="3" fontId="3" fillId="0" borderId="0" xfId="55" applyNumberFormat="1" applyFont="1">
      <alignment/>
    </xf>
    <xf numFmtId="37" fontId="3" fillId="0" borderId="0" xfId="58" applyNumberFormat="1" applyFont="1" applyFill="1" applyAlignment="1" applyProtection="1">
      <alignment horizontal="right"/>
      <protection locked="0"/>
    </xf>
    <xf numFmtId="41" fontId="3" fillId="0" borderId="0" xfId="55" applyNumberFormat="1" applyFont="1" applyAlignment="1" applyProtection="1">
      <alignment vertical="center"/>
      <protection locked="0"/>
    </xf>
    <xf numFmtId="164" fontId="3" fillId="0" borderId="0" xfId="55" applyFont="1" applyProtection="1">
      <alignment/>
      <protection locked="0"/>
    </xf>
    <xf numFmtId="164" fontId="3" fillId="0" borderId="0" xfId="55" applyFont="1">
      <alignment/>
    </xf>
    <xf numFmtId="3" fontId="3" fillId="0" borderId="0" xfId="0" applyNumberFormat="1" applyFont="1" applyAlignment="1">
      <alignment horizontal="center"/>
    </xf>
    <xf numFmtId="168" fontId="3" fillId="0" borderId="0" xfId="55" applyNumberFormat="1" applyFont="1" applyProtection="1">
      <alignment/>
      <protection locked="0"/>
    </xf>
    <xf numFmtId="0" fontId="4" fillId="0" borderId="0" xfId="55" applyNumberFormat="1" applyFont="1" applyAlignment="1">
      <alignment horizontal="center"/>
    </xf>
    <xf numFmtId="165" fontId="4" fillId="0" borderId="0" xfId="55" applyNumberFormat="1" applyFont="1">
      <alignment/>
    </xf>
    <xf numFmtId="0" fontId="4" fillId="0" borderId="0" xfId="55" applyNumberFormat="1" applyFont="1" applyAlignment="1" applyProtection="1">
      <alignment horizontal="center"/>
      <protection locked="0"/>
    </xf>
    <xf numFmtId="3" fontId="4" fillId="0" borderId="0" xfId="55" applyNumberFormat="1" applyFont="1" applyAlignment="1" applyProtection="1">
      <alignment horizontal="center" wrapText="1"/>
      <protection locked="0"/>
    </xf>
    <xf numFmtId="3" fontId="8" fillId="0" borderId="0" xfId="55" applyNumberFormat="1" applyFont="1" applyAlignment="1" applyProtection="1">
      <alignment horizontal="center"/>
      <protection locked="0"/>
    </xf>
    <xf numFmtId="3" fontId="4" fillId="0" borderId="0" xfId="55" applyNumberFormat="1" applyFont="1" applyProtection="1">
      <alignment/>
      <protection locked="0"/>
    </xf>
    <xf numFmtId="165" fontId="2" fillId="0" borderId="0" xfId="55" applyNumberFormat="1" applyAlignment="1" applyProtection="1">
      <alignment horizontal="center"/>
      <protection locked="0"/>
    </xf>
    <xf numFmtId="3" fontId="8" fillId="0" borderId="0" xfId="55" applyNumberFormat="1" applyFont="1" applyProtection="1">
      <alignment/>
      <protection locked="0"/>
    </xf>
    <xf numFmtId="41" fontId="3" fillId="0" borderId="0" xfId="58" applyNumberFormat="1" applyFont="1" applyFill="1" applyAlignment="1" applyProtection="1">
      <alignment horizontal="right"/>
      <protection locked="0"/>
    </xf>
    <xf numFmtId="3" fontId="3" fillId="0" borderId="0" xfId="58" applyNumberFormat="1" applyFont="1" applyFill="1" applyAlignment="1" applyProtection="1">
      <alignment horizontal="right"/>
      <protection locked="0"/>
    </xf>
    <xf numFmtId="3" fontId="3" fillId="0" borderId="10" xfId="44" applyNumberFormat="1" applyFont="1" applyFill="1" applyBorder="1" applyAlignment="1" applyProtection="1">
      <alignment horizontal="right"/>
      <protection locked="0"/>
    </xf>
    <xf numFmtId="3" fontId="3" fillId="0" borderId="0" xfId="44" applyNumberFormat="1" applyFont="1" applyFill="1" applyAlignment="1" applyProtection="1">
      <alignment horizontal="right"/>
      <protection locked="0"/>
    </xf>
    <xf numFmtId="167" fontId="3" fillId="0" borderId="0" xfId="55" applyNumberFormat="1" applyFont="1" applyAlignment="1" applyProtection="1">
      <alignment horizontal="left"/>
      <protection locked="0"/>
    </xf>
    <xf numFmtId="10" fontId="3" fillId="0" borderId="0" xfId="55" applyNumberFormat="1" applyFont="1" applyAlignment="1" applyProtection="1">
      <alignment horizontal="center"/>
      <protection locked="0"/>
    </xf>
    <xf numFmtId="169" fontId="3" fillId="0" borderId="0" xfId="42" applyNumberFormat="1" applyFont="1" applyFill="1" applyAlignment="1" applyProtection="1">
      <alignment horizontal="right"/>
      <protection locked="0"/>
    </xf>
    <xf numFmtId="170" fontId="3" fillId="0" borderId="0" xfId="55" applyNumberFormat="1" applyFont="1" applyAlignment="1" applyProtection="1">
      <alignment horizontal="center"/>
      <protection locked="0"/>
    </xf>
    <xf numFmtId="171" fontId="3" fillId="0" borderId="0" xfId="55" applyNumberFormat="1" applyFont="1">
      <alignment/>
    </xf>
    <xf numFmtId="172" fontId="3" fillId="0" borderId="0" xfId="42" applyNumberFormat="1" applyFont="1" applyFill="1" applyAlignment="1" applyProtection="1">
      <alignment horizontal="right"/>
      <protection locked="0"/>
    </xf>
    <xf numFmtId="41" fontId="10" fillId="0" borderId="0" xfId="55" applyNumberFormat="1" applyFont="1" applyAlignment="1" applyProtection="1">
      <alignment horizontal="center"/>
      <protection locked="0"/>
    </xf>
    <xf numFmtId="165" fontId="8" fillId="0" borderId="0" xfId="55" applyNumberFormat="1" applyFont="1" applyAlignment="1" applyProtection="1">
      <alignment horizontal="center"/>
      <protection locked="0"/>
    </xf>
    <xf numFmtId="0" fontId="4" fillId="0" borderId="0" xfId="55" applyNumberFormat="1" applyFont="1" applyProtection="1">
      <alignment/>
      <protection locked="0"/>
    </xf>
    <xf numFmtId="166" fontId="3" fillId="0" borderId="10" xfId="44" applyNumberFormat="1" applyFont="1" applyFill="1" applyBorder="1" applyAlignment="1">
      <alignment/>
    </xf>
    <xf numFmtId="3" fontId="10" fillId="0" borderId="0" xfId="55" applyNumberFormat="1" applyFont="1" applyAlignment="1" applyProtection="1">
      <alignment horizontal="center"/>
      <protection locked="0"/>
    </xf>
    <xf numFmtId="0" fontId="7" fillId="0" borderId="0" xfId="55" applyNumberFormat="1" applyFont="1" applyAlignment="1" applyProtection="1">
      <alignment horizontal="center"/>
      <protection locked="0"/>
    </xf>
    <xf numFmtId="3" fontId="7" fillId="0" borderId="0" xfId="55" applyNumberFormat="1" applyFont="1" applyAlignment="1" applyProtection="1">
      <alignment horizontal="center"/>
      <protection locked="0"/>
    </xf>
    <xf numFmtId="171" fontId="3" fillId="0" borderId="0" xfId="44" applyNumberFormat="1" applyFont="1" applyFill="1" applyAlignment="1" applyProtection="1">
      <alignment horizontal="right"/>
      <protection locked="0"/>
    </xf>
    <xf numFmtId="39" fontId="3" fillId="0" borderId="0" xfId="58" applyNumberFormat="1" applyFont="1" applyFill="1" applyAlignment="1" applyProtection="1">
      <alignment horizontal="right"/>
      <protection locked="0"/>
    </xf>
    <xf numFmtId="165" fontId="2" fillId="0" borderId="0" xfId="55" applyNumberFormat="1">
      <alignment/>
    </xf>
    <xf numFmtId="171" fontId="3" fillId="0" borderId="10" xfId="55" applyNumberFormat="1" applyFont="1" applyBorder="1">
      <alignment/>
    </xf>
    <xf numFmtId="171" fontId="3" fillId="0" borderId="10" xfId="44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73" fontId="3" fillId="0" borderId="0" xfId="55" applyNumberFormat="1" applyFont="1">
      <alignment/>
    </xf>
    <xf numFmtId="173" fontId="3" fillId="0" borderId="0" xfId="44" applyNumberFormat="1" applyFont="1" applyFill="1" applyAlignment="1" applyProtection="1">
      <alignment horizontal="right"/>
      <protection locked="0"/>
    </xf>
    <xf numFmtId="174" fontId="3" fillId="0" borderId="0" xfId="55" applyNumberFormat="1" applyFont="1" applyProtection="1">
      <alignment/>
      <protection locked="0"/>
    </xf>
    <xf numFmtId="165" fontId="2" fillId="0" borderId="0" xfId="55" applyNumberFormat="1" applyAlignment="1">
      <alignment horizontal="center"/>
    </xf>
    <xf numFmtId="10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8" fontId="3" fillId="0" borderId="0" xfId="55" applyNumberFormat="1" applyFont="1" applyAlignment="1" applyProtection="1">
      <alignment horizontal="center"/>
      <protection locked="0"/>
    </xf>
    <xf numFmtId="175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175" fontId="3" fillId="0" borderId="0" xfId="55" applyNumberFormat="1" applyFont="1" applyAlignment="1">
      <alignment horizontal="center"/>
    </xf>
    <xf numFmtId="0" fontId="5" fillId="0" borderId="0" xfId="55" applyNumberFormat="1" applyFont="1" applyAlignment="1" applyProtection="1">
      <alignment horizontal="center"/>
      <protection locked="0"/>
    </xf>
    <xf numFmtId="165" fontId="3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N1 Ratebase Draft SPP template (6-11-04) v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352"/>
  <sheetViews>
    <sheetView tabSelected="1" view="pageBreakPreview" zoomScale="75" zoomScaleNormal="75" zoomScaleSheetLayoutView="75" zoomScalePageLayoutView="60" workbookViewId="0" topLeftCell="A1">
      <selection activeCell="K197" sqref="K197"/>
    </sheetView>
  </sheetViews>
  <sheetFormatPr defaultColWidth="11.421875" defaultRowHeight="12.75"/>
  <cols>
    <col min="1" max="1" width="5.7109375" style="94" customWidth="1"/>
    <col min="2" max="2" width="2.421875" style="7" customWidth="1"/>
    <col min="3" max="3" width="87.28125" style="7" customWidth="1"/>
    <col min="4" max="4" width="4.7109375" style="32" customWidth="1"/>
    <col min="5" max="5" width="24.8515625" style="32" bestFit="1" customWidth="1"/>
    <col min="6" max="6" width="29.421875" style="7" bestFit="1" customWidth="1"/>
    <col min="7" max="7" width="18.421875" style="7" customWidth="1"/>
    <col min="8" max="8" width="16.421875" style="10" customWidth="1"/>
    <col min="9" max="9" width="85.140625" style="7" customWidth="1"/>
    <col min="10" max="10" width="12.28125" style="7" customWidth="1"/>
    <col min="11" max="254" width="11.421875" style="7" customWidth="1"/>
    <col min="255" max="255" width="5.7109375" style="7" customWidth="1"/>
    <col min="256" max="16384" width="2.421875" style="7" customWidth="1"/>
  </cols>
  <sheetData>
    <row r="1" spans="1:9" ht="15.75">
      <c r="A1" s="1"/>
      <c r="B1" s="2"/>
      <c r="C1" s="3"/>
      <c r="D1" s="4"/>
      <c r="E1" s="4"/>
      <c r="F1" s="2"/>
      <c r="G1" s="2"/>
      <c r="H1" s="5"/>
      <c r="I1" s="6" t="s">
        <v>0</v>
      </c>
    </row>
    <row r="2" spans="1:9" ht="18">
      <c r="A2" s="110" t="s">
        <v>1</v>
      </c>
      <c r="B2" s="110"/>
      <c r="C2" s="110"/>
      <c r="D2" s="110"/>
      <c r="E2" s="110"/>
      <c r="F2" s="110"/>
      <c r="G2" s="110"/>
      <c r="H2" s="110"/>
      <c r="I2" s="110"/>
    </row>
    <row r="3" spans="1:7" ht="15">
      <c r="A3" s="1"/>
      <c r="B3" s="2"/>
      <c r="C3" s="8"/>
      <c r="D3" s="9"/>
      <c r="E3" s="9"/>
      <c r="F3" s="8"/>
      <c r="G3" s="8"/>
    </row>
    <row r="4" spans="1:9" ht="15">
      <c r="A4" s="111" t="s">
        <v>142</v>
      </c>
      <c r="B4" s="111"/>
      <c r="C4" s="111"/>
      <c r="D4" s="111"/>
      <c r="E4" s="111"/>
      <c r="F4" s="111"/>
      <c r="G4" s="111"/>
      <c r="H4" s="111"/>
      <c r="I4" s="111"/>
    </row>
    <row r="5" spans="1:8" ht="15">
      <c r="A5" s="1"/>
      <c r="B5" s="2"/>
      <c r="C5" s="11"/>
      <c r="D5" s="12"/>
      <c r="E5" s="12"/>
      <c r="F5" s="13"/>
      <c r="G5" s="13"/>
      <c r="H5" s="5"/>
    </row>
    <row r="6" spans="1:8" ht="15">
      <c r="A6" s="14"/>
      <c r="B6" s="15"/>
      <c r="C6" s="16"/>
      <c r="D6" s="17"/>
      <c r="E6" s="17"/>
      <c r="F6" s="16"/>
      <c r="G6" s="16"/>
      <c r="H6" s="5"/>
    </row>
    <row r="7" spans="1:9" ht="50.25" customHeight="1">
      <c r="A7" s="14" t="s">
        <v>2</v>
      </c>
      <c r="B7" s="15"/>
      <c r="D7" s="15"/>
      <c r="E7" s="18" t="s">
        <v>3</v>
      </c>
      <c r="F7" s="18" t="s">
        <v>4</v>
      </c>
      <c r="G7" s="18" t="s">
        <v>5</v>
      </c>
      <c r="H7" s="19" t="s">
        <v>6</v>
      </c>
      <c r="I7" s="20" t="s">
        <v>7</v>
      </c>
    </row>
    <row r="8" spans="1:8" ht="15.75" thickBot="1">
      <c r="A8" s="21" t="s">
        <v>8</v>
      </c>
      <c r="B8" s="15"/>
      <c r="C8" s="16"/>
      <c r="D8" s="15"/>
      <c r="E8" s="15"/>
      <c r="G8" s="16"/>
      <c r="H8" s="5"/>
    </row>
    <row r="9" spans="1:9" ht="15">
      <c r="A9" s="14">
        <v>1</v>
      </c>
      <c r="B9" s="15"/>
      <c r="C9" s="8" t="s">
        <v>9</v>
      </c>
      <c r="D9" s="22"/>
      <c r="E9" s="23">
        <v>264291239.71173</v>
      </c>
      <c r="F9" s="23">
        <v>266914585.1</v>
      </c>
      <c r="G9" s="24">
        <f>F9-E9</f>
        <v>2623345.3882699907</v>
      </c>
      <c r="H9" s="25">
        <f>(F9/E9)-1</f>
        <v>0.009925964217093686</v>
      </c>
      <c r="I9" s="26"/>
    </row>
    <row r="10" spans="1:8" ht="15">
      <c r="A10" s="14"/>
      <c r="B10" s="15"/>
      <c r="C10" s="8"/>
      <c r="D10" s="22"/>
      <c r="E10" s="7"/>
      <c r="G10" s="27"/>
      <c r="H10" s="25"/>
    </row>
    <row r="11" spans="1:9" ht="15.75" thickBot="1">
      <c r="A11" s="14">
        <f>A9+1</f>
        <v>2</v>
      </c>
      <c r="B11" s="15"/>
      <c r="C11" s="16" t="s">
        <v>10</v>
      </c>
      <c r="D11" s="28" t="s">
        <v>11</v>
      </c>
      <c r="E11" s="29">
        <v>14880595.50846759</v>
      </c>
      <c r="F11" s="29">
        <v>14858103</v>
      </c>
      <c r="G11" s="30">
        <f>F11-E11</f>
        <v>-22492.508467590436</v>
      </c>
      <c r="H11" s="25">
        <f>(F11/E11)-1</f>
        <v>-0.0015115328183465948</v>
      </c>
      <c r="I11" s="31"/>
    </row>
    <row r="12" spans="1:8" ht="15">
      <c r="A12" s="14">
        <f>A11+1</f>
        <v>3</v>
      </c>
      <c r="B12" s="15"/>
      <c r="C12" s="8" t="s">
        <v>12</v>
      </c>
      <c r="E12" s="33">
        <v>249410644.20326242</v>
      </c>
      <c r="F12" s="33">
        <v>252056482</v>
      </c>
      <c r="G12" s="34">
        <f>F12-E12</f>
        <v>2645837.7967375815</v>
      </c>
      <c r="H12" s="25">
        <f>(F12/E12)-1</f>
        <v>0.01060835957979922</v>
      </c>
    </row>
    <row r="13" spans="1:8" ht="15">
      <c r="A13" s="14"/>
      <c r="B13" s="15"/>
      <c r="C13" s="8"/>
      <c r="E13" s="33"/>
      <c r="F13" s="33"/>
      <c r="G13" s="34">
        <f>F13-E13</f>
        <v>0</v>
      </c>
      <c r="H13" s="25"/>
    </row>
    <row r="14" spans="1:9" ht="15">
      <c r="A14" s="35">
        <f>A12+1</f>
        <v>4</v>
      </c>
      <c r="B14" s="36"/>
      <c r="C14" s="37" t="s">
        <v>13</v>
      </c>
      <c r="D14" s="38"/>
      <c r="E14" s="39">
        <v>166040137.87384903</v>
      </c>
      <c r="F14" s="39">
        <v>164387864.35</v>
      </c>
      <c r="G14" s="34">
        <f>F14-E14</f>
        <v>-1652273.5238490403</v>
      </c>
      <c r="H14" s="25">
        <f>(F14/E14)-1</f>
        <v>-0.009951048854851985</v>
      </c>
      <c r="I14" s="26"/>
    </row>
    <row r="15" spans="1:8" ht="15">
      <c r="A15" s="14">
        <f>A14+1</f>
        <v>5</v>
      </c>
      <c r="B15" s="15"/>
      <c r="C15" s="8" t="s">
        <v>14</v>
      </c>
      <c r="E15" s="33">
        <v>0</v>
      </c>
      <c r="F15" s="33">
        <v>-7440557</v>
      </c>
      <c r="G15" s="34">
        <v>0</v>
      </c>
      <c r="H15" s="40"/>
    </row>
    <row r="16" spans="1:8" ht="15">
      <c r="A16" s="14"/>
      <c r="B16" s="15"/>
      <c r="C16" s="41"/>
      <c r="E16" s="33"/>
      <c r="F16" s="33"/>
      <c r="G16" s="34"/>
      <c r="H16" s="25"/>
    </row>
    <row r="17" spans="1:8" ht="15">
      <c r="A17" s="14">
        <f>A15+1</f>
        <v>6</v>
      </c>
      <c r="B17" s="15"/>
      <c r="C17" s="8" t="s">
        <v>15</v>
      </c>
      <c r="E17" s="33">
        <v>0</v>
      </c>
      <c r="F17" s="33">
        <v>-11769266</v>
      </c>
      <c r="G17" s="34">
        <v>0</v>
      </c>
      <c r="H17" s="42"/>
    </row>
    <row r="18" spans="1:8" ht="15">
      <c r="A18" s="14"/>
      <c r="B18" s="15"/>
      <c r="C18" s="41"/>
      <c r="E18" s="33"/>
      <c r="F18" s="33"/>
      <c r="G18" s="34"/>
      <c r="H18" s="25"/>
    </row>
    <row r="19" spans="1:8" ht="15">
      <c r="A19" s="43">
        <f>A17+1</f>
        <v>7</v>
      </c>
      <c r="B19" s="15"/>
      <c r="C19" s="8" t="s">
        <v>16</v>
      </c>
      <c r="E19" s="33">
        <v>0</v>
      </c>
      <c r="F19" s="33">
        <v>0</v>
      </c>
      <c r="G19" s="34">
        <v>0</v>
      </c>
      <c r="H19" s="25"/>
    </row>
    <row r="20" spans="1:8" ht="15">
      <c r="A20" s="14"/>
      <c r="B20" s="15"/>
      <c r="C20" s="41"/>
      <c r="E20" s="7"/>
      <c r="G20" s="34"/>
      <c r="H20" s="25"/>
    </row>
    <row r="21" spans="1:9" ht="15">
      <c r="A21" s="35">
        <f>A19+1</f>
        <v>8</v>
      </c>
      <c r="B21" s="15"/>
      <c r="C21" s="8" t="s">
        <v>17</v>
      </c>
      <c r="E21" s="23">
        <v>83370506.32941338</v>
      </c>
      <c r="F21" s="23">
        <v>106878440</v>
      </c>
      <c r="G21" s="34">
        <f aca="true" t="shared" si="0" ref="G21:G27">F21-E21</f>
        <v>23507933.670586616</v>
      </c>
      <c r="H21" s="25">
        <f>(F21/E21)-1</f>
        <v>0.28196942426740357</v>
      </c>
      <c r="I21" s="26" t="s">
        <v>18</v>
      </c>
    </row>
    <row r="22" spans="1:8" ht="15">
      <c r="A22" s="14"/>
      <c r="B22" s="15"/>
      <c r="C22" s="41"/>
      <c r="E22" s="7"/>
      <c r="G22" s="34">
        <f t="shared" si="0"/>
        <v>0</v>
      </c>
      <c r="H22" s="25"/>
    </row>
    <row r="23" spans="1:8" ht="15">
      <c r="A23" s="14"/>
      <c r="B23" s="15"/>
      <c r="C23" s="41"/>
      <c r="E23" s="7"/>
      <c r="G23" s="34">
        <f t="shared" si="0"/>
        <v>0</v>
      </c>
      <c r="H23" s="25"/>
    </row>
    <row r="24" spans="1:8" ht="15">
      <c r="A24" s="14"/>
      <c r="B24" s="15"/>
      <c r="C24" s="8"/>
      <c r="E24" s="7"/>
      <c r="G24" s="34">
        <f t="shared" si="0"/>
        <v>0</v>
      </c>
      <c r="H24" s="25"/>
    </row>
    <row r="25" spans="1:8" ht="15">
      <c r="A25" s="14">
        <f>A21+1</f>
        <v>9</v>
      </c>
      <c r="B25" s="15"/>
      <c r="C25" s="8" t="s">
        <v>19</v>
      </c>
      <c r="D25" s="15"/>
      <c r="E25" s="7"/>
      <c r="G25" s="34">
        <f t="shared" si="0"/>
        <v>0</v>
      </c>
      <c r="H25" s="5"/>
    </row>
    <row r="26" spans="1:8" ht="15">
      <c r="A26" s="14">
        <f>A25+1</f>
        <v>10</v>
      </c>
      <c r="B26" s="15"/>
      <c r="C26" s="16" t="s">
        <v>20</v>
      </c>
      <c r="D26" s="15"/>
      <c r="E26" s="44">
        <v>0.11891549687259033</v>
      </c>
      <c r="F26" s="44">
        <v>0.1202</v>
      </c>
      <c r="G26" s="45">
        <f t="shared" si="0"/>
        <v>0.0012845031274096724</v>
      </c>
      <c r="H26" s="25">
        <f>(F26/E26)-1</f>
        <v>0.010801814407637167</v>
      </c>
    </row>
    <row r="27" spans="1:8" ht="15">
      <c r="A27" s="14">
        <f>A26+1</f>
        <v>11</v>
      </c>
      <c r="B27" s="15"/>
      <c r="C27" s="16" t="s">
        <v>21</v>
      </c>
      <c r="D27" s="15"/>
      <c r="E27" s="44">
        <v>0.009909624739382528</v>
      </c>
      <c r="F27" s="44">
        <v>0.01</v>
      </c>
      <c r="G27" s="45">
        <f t="shared" si="0"/>
        <v>9.037526061747223E-05</v>
      </c>
      <c r="H27" s="25">
        <f>(F27/E27)-1</f>
        <v>0.009119947827923802</v>
      </c>
    </row>
    <row r="28" spans="1:8" ht="15">
      <c r="A28" s="14"/>
      <c r="B28" s="15"/>
      <c r="C28" s="16"/>
      <c r="D28" s="15"/>
      <c r="E28" s="46"/>
      <c r="F28" s="44"/>
      <c r="G28" s="45"/>
      <c r="H28" s="25"/>
    </row>
    <row r="29" spans="1:8" ht="15">
      <c r="A29" s="14">
        <f>A27+1</f>
        <v>12</v>
      </c>
      <c r="B29" s="15"/>
      <c r="C29" s="8" t="s">
        <v>22</v>
      </c>
      <c r="D29" s="15"/>
      <c r="E29" s="44">
        <v>0.09266214109091356</v>
      </c>
      <c r="F29" s="44">
        <v>0.093936</v>
      </c>
      <c r="G29" s="45">
        <f>F29-E29</f>
        <v>0.0012738589090864477</v>
      </c>
      <c r="H29" s="25">
        <f>(F29/E29)-1</f>
        <v>0.013747350256418489</v>
      </c>
    </row>
    <row r="30" spans="1:7" ht="15">
      <c r="A30" s="14">
        <f>A29+1</f>
        <v>13</v>
      </c>
      <c r="B30" s="15"/>
      <c r="C30" s="16" t="s">
        <v>20</v>
      </c>
      <c r="D30" s="15"/>
      <c r="E30" s="46"/>
      <c r="F30" s="44"/>
      <c r="G30" s="45"/>
    </row>
    <row r="31" spans="1:8" ht="15">
      <c r="A31" s="14"/>
      <c r="B31" s="15"/>
      <c r="C31" s="16"/>
      <c r="D31" s="15"/>
      <c r="E31" s="46"/>
      <c r="F31" s="44"/>
      <c r="G31" s="45"/>
      <c r="H31" s="25"/>
    </row>
    <row r="32" spans="1:8" ht="15">
      <c r="A32" s="14">
        <f>A30+1</f>
        <v>14</v>
      </c>
      <c r="B32" s="15"/>
      <c r="C32" s="8" t="s">
        <v>23</v>
      </c>
      <c r="D32" s="15"/>
      <c r="E32" s="44">
        <v>0.018687044121856455</v>
      </c>
      <c r="F32" s="44">
        <v>0.0183</v>
      </c>
      <c r="G32" s="45">
        <f>F32-E32</f>
        <v>-0.00038704412185645506</v>
      </c>
      <c r="H32" s="25">
        <f>(F32/E32)-1</f>
        <v>-0.020711896399054686</v>
      </c>
    </row>
    <row r="33" spans="1:6" ht="15">
      <c r="A33" s="14">
        <f>A32+1</f>
        <v>15</v>
      </c>
      <c r="B33" s="15"/>
      <c r="C33" s="16" t="s">
        <v>20</v>
      </c>
      <c r="D33" s="15"/>
      <c r="E33" s="15"/>
      <c r="F33" s="44"/>
    </row>
    <row r="34" spans="1:8" ht="15">
      <c r="A34" s="14"/>
      <c r="B34" s="15"/>
      <c r="C34" s="2"/>
      <c r="D34" s="47"/>
      <c r="E34" s="47"/>
      <c r="F34" s="2"/>
      <c r="G34" s="2"/>
      <c r="H34" s="5"/>
    </row>
    <row r="35" spans="1:8" ht="15">
      <c r="A35" s="14"/>
      <c r="B35" s="15"/>
      <c r="C35" s="8"/>
      <c r="D35" s="47"/>
      <c r="E35" s="47"/>
      <c r="F35" s="2"/>
      <c r="G35" s="2"/>
      <c r="H35" s="5"/>
    </row>
    <row r="36" spans="1:8" ht="15">
      <c r="A36" s="14"/>
      <c r="B36" s="15"/>
      <c r="C36" s="8"/>
      <c r="D36" s="47"/>
      <c r="E36" s="47"/>
      <c r="F36" s="2"/>
      <c r="G36" s="2"/>
      <c r="H36" s="5"/>
    </row>
    <row r="37" spans="1:8" ht="15">
      <c r="A37" s="14"/>
      <c r="B37" s="15"/>
      <c r="C37" s="8"/>
      <c r="D37" s="47"/>
      <c r="E37" s="47"/>
      <c r="F37" s="2"/>
      <c r="G37" s="2"/>
      <c r="H37" s="5"/>
    </row>
    <row r="38" spans="1:8" ht="15">
      <c r="A38" s="14"/>
      <c r="B38" s="15"/>
      <c r="C38" s="8"/>
      <c r="D38" s="47"/>
      <c r="E38" s="47"/>
      <c r="F38" s="2"/>
      <c r="G38" s="2"/>
      <c r="H38" s="5"/>
    </row>
    <row r="39" spans="1:8" ht="15">
      <c r="A39" s="14"/>
      <c r="B39" s="15"/>
      <c r="C39" s="8"/>
      <c r="D39" s="47"/>
      <c r="E39" s="47"/>
      <c r="F39" s="2"/>
      <c r="G39" s="2"/>
      <c r="H39" s="5"/>
    </row>
    <row r="40" spans="1:8" ht="15.75">
      <c r="A40" s="1"/>
      <c r="B40" s="2"/>
      <c r="C40" s="48"/>
      <c r="D40" s="4"/>
      <c r="E40" s="4"/>
      <c r="F40" s="2"/>
      <c r="G40" s="2"/>
      <c r="H40" s="5"/>
    </row>
    <row r="41" spans="1:8" ht="15">
      <c r="A41" s="1"/>
      <c r="B41" s="2"/>
      <c r="C41" s="16"/>
      <c r="D41" s="15"/>
      <c r="E41" s="15"/>
      <c r="F41" s="16"/>
      <c r="G41" s="16"/>
      <c r="H41" s="5"/>
    </row>
    <row r="42" spans="1:8" ht="15">
      <c r="A42" s="1"/>
      <c r="B42" s="2"/>
      <c r="C42" s="16"/>
      <c r="D42" s="9"/>
      <c r="E42" s="9"/>
      <c r="F42" s="16"/>
      <c r="G42" s="16"/>
      <c r="H42" s="5"/>
    </row>
    <row r="43" spans="1:9" ht="15.75">
      <c r="A43" s="1"/>
      <c r="B43" s="2"/>
      <c r="C43" s="3"/>
      <c r="D43" s="4"/>
      <c r="E43" s="4"/>
      <c r="F43" s="2"/>
      <c r="G43" s="2"/>
      <c r="H43" s="5"/>
      <c r="I43" s="6" t="s">
        <v>24</v>
      </c>
    </row>
    <row r="44" spans="1:9" ht="18">
      <c r="A44" s="110" t="s">
        <v>1</v>
      </c>
      <c r="B44" s="110"/>
      <c r="C44" s="110"/>
      <c r="D44" s="110"/>
      <c r="E44" s="110"/>
      <c r="F44" s="110"/>
      <c r="G44" s="110"/>
      <c r="H44" s="110"/>
      <c r="I44" s="110"/>
    </row>
    <row r="45" spans="1:7" ht="15">
      <c r="A45" s="1"/>
      <c r="B45" s="2"/>
      <c r="C45" s="8"/>
      <c r="D45" s="9"/>
      <c r="E45" s="9"/>
      <c r="F45" s="8"/>
      <c r="G45" s="8"/>
    </row>
    <row r="46" spans="1:9" ht="15">
      <c r="A46" s="111" t="str">
        <f>A4</f>
        <v>Comparison - 2021 Projected Data to 2019 Actual Data</v>
      </c>
      <c r="B46" s="111"/>
      <c r="C46" s="111"/>
      <c r="D46" s="111"/>
      <c r="E46" s="111"/>
      <c r="F46" s="111"/>
      <c r="G46" s="111"/>
      <c r="H46" s="111"/>
      <c r="I46" s="111"/>
    </row>
    <row r="47" spans="1:8" ht="15">
      <c r="A47" s="1"/>
      <c r="B47" s="2"/>
      <c r="C47" s="16"/>
      <c r="D47" s="22"/>
      <c r="E47" s="22"/>
      <c r="F47" s="22"/>
      <c r="G47" s="22"/>
      <c r="H47" s="5"/>
    </row>
    <row r="48" spans="1:8" ht="15">
      <c r="A48" s="49"/>
      <c r="B48" s="15"/>
      <c r="C48" s="16"/>
      <c r="D48" s="22"/>
      <c r="E48" s="22"/>
      <c r="F48" s="50"/>
      <c r="G48" s="50"/>
      <c r="H48" s="5"/>
    </row>
    <row r="49" spans="1:9" ht="31.5">
      <c r="A49" s="7"/>
      <c r="B49" s="15"/>
      <c r="C49" s="51" t="s">
        <v>25</v>
      </c>
      <c r="D49" s="51"/>
      <c r="E49" s="18" t="str">
        <f>E7</f>
        <v>2019 Actual Data</v>
      </c>
      <c r="F49" s="18" t="str">
        <f>F7</f>
        <v>2021 Projected Data</v>
      </c>
      <c r="G49" s="18" t="str">
        <f>G7</f>
        <v>Dollar Difference</v>
      </c>
      <c r="H49" s="19" t="s">
        <v>6</v>
      </c>
      <c r="I49" s="20" t="s">
        <v>7</v>
      </c>
    </row>
    <row r="50" spans="1:8" ht="15">
      <c r="A50" s="14" t="str">
        <f>A7</f>
        <v>Line</v>
      </c>
      <c r="B50" s="15"/>
      <c r="C50" s="16"/>
      <c r="D50" s="52"/>
      <c r="E50" s="52"/>
      <c r="G50" s="50"/>
      <c r="H50" s="5"/>
    </row>
    <row r="51" spans="1:8" ht="15.75" thickBot="1">
      <c r="A51" s="21" t="str">
        <f>A8</f>
        <v>No.</v>
      </c>
      <c r="B51" s="15"/>
      <c r="D51" s="22"/>
      <c r="E51" s="22"/>
      <c r="G51" s="50"/>
      <c r="H51" s="53"/>
    </row>
    <row r="52" spans="1:8" ht="15">
      <c r="A52" s="14">
        <f>+A33+1</f>
        <v>16</v>
      </c>
      <c r="B52" s="15"/>
      <c r="C52" s="16" t="s">
        <v>26</v>
      </c>
      <c r="D52" s="22"/>
      <c r="E52" s="22"/>
      <c r="G52" s="50"/>
      <c r="H52" s="5"/>
    </row>
    <row r="53" spans="1:8" ht="15">
      <c r="A53" s="49">
        <f>+A52+1</f>
        <v>17</v>
      </c>
      <c r="B53" s="54"/>
      <c r="C53" s="55" t="s">
        <v>27</v>
      </c>
      <c r="D53" s="56" t="s">
        <v>28</v>
      </c>
      <c r="E53" s="23">
        <v>2723426112.6269236</v>
      </c>
      <c r="F53" s="23">
        <v>2818644150</v>
      </c>
      <c r="G53" s="24">
        <f>F53-E53</f>
        <v>95218037.37307644</v>
      </c>
      <c r="H53" s="25">
        <f>(F53/E53)-1</f>
        <v>0.03496259249759204</v>
      </c>
    </row>
    <row r="54" spans="1:8" ht="15">
      <c r="A54" s="49">
        <f>+A53+1</f>
        <v>18</v>
      </c>
      <c r="B54" s="54"/>
      <c r="C54" s="16" t="s">
        <v>29</v>
      </c>
      <c r="D54" s="22" t="s">
        <v>30</v>
      </c>
      <c r="E54" s="33">
        <v>39810650.76835324</v>
      </c>
      <c r="F54" s="33">
        <v>45387946</v>
      </c>
      <c r="G54" s="24">
        <f>F54-E54</f>
        <v>5577295.231646761</v>
      </c>
      <c r="H54" s="57">
        <f>(F54/E54)-1</f>
        <v>0.14009555543564067</v>
      </c>
    </row>
    <row r="55" spans="1:14" ht="15.75" thickBot="1">
      <c r="A55" s="49">
        <f>+A54+1</f>
        <v>19</v>
      </c>
      <c r="B55" s="54"/>
      <c r="C55" s="16" t="s">
        <v>31</v>
      </c>
      <c r="D55" s="22" t="s">
        <v>30</v>
      </c>
      <c r="E55" s="29">
        <v>17738692.302757565</v>
      </c>
      <c r="F55" s="29">
        <v>23734674</v>
      </c>
      <c r="G55" s="58">
        <f>F55-E55</f>
        <v>5995981.697242435</v>
      </c>
      <c r="H55" s="57">
        <f>(F55/E55)-1</f>
        <v>0.33801712070457035</v>
      </c>
      <c r="J55" s="59"/>
      <c r="K55" s="59"/>
      <c r="L55" s="60"/>
      <c r="M55" s="60"/>
      <c r="N55" s="60"/>
    </row>
    <row r="56" spans="1:14" ht="15">
      <c r="A56" s="49">
        <f>+A55+1</f>
        <v>20</v>
      </c>
      <c r="B56" s="54"/>
      <c r="C56" s="16" t="s">
        <v>32</v>
      </c>
      <c r="D56" s="28"/>
      <c r="E56" s="33">
        <v>2780975455.698035</v>
      </c>
      <c r="F56" s="33">
        <v>2887766769</v>
      </c>
      <c r="G56" s="24">
        <f>F56-E56</f>
        <v>106791313.30196524</v>
      </c>
      <c r="H56" s="57">
        <f>(F56/E56)-1</f>
        <v>0.03840066732094205</v>
      </c>
      <c r="I56" s="7" t="s">
        <v>33</v>
      </c>
      <c r="J56" s="59"/>
      <c r="K56" s="59"/>
      <c r="L56" s="60"/>
      <c r="M56" s="60"/>
      <c r="N56" s="60"/>
    </row>
    <row r="57" spans="1:14" ht="15">
      <c r="A57" s="49"/>
      <c r="B57" s="15"/>
      <c r="C57" s="16"/>
      <c r="E57" s="33"/>
      <c r="F57" s="33"/>
      <c r="G57" s="61"/>
      <c r="H57" s="57"/>
      <c r="I57" s="59"/>
      <c r="J57" s="59"/>
      <c r="K57" s="59"/>
      <c r="L57" s="60"/>
      <c r="M57" s="60"/>
      <c r="N57" s="60"/>
    </row>
    <row r="58" spans="1:14" ht="15">
      <c r="A58" s="14">
        <f>+A56+1</f>
        <v>21</v>
      </c>
      <c r="B58" s="15"/>
      <c r="C58" s="16" t="s">
        <v>34</v>
      </c>
      <c r="D58" s="28"/>
      <c r="E58" s="33"/>
      <c r="F58" s="33"/>
      <c r="G58" s="61"/>
      <c r="H58" s="57"/>
      <c r="I58" s="60"/>
      <c r="J58" s="60"/>
      <c r="K58" s="60"/>
      <c r="L58" s="60"/>
      <c r="M58" s="60"/>
      <c r="N58" s="60"/>
    </row>
    <row r="59" spans="1:14" ht="15">
      <c r="A59" s="49">
        <f>+A58+1</f>
        <v>22</v>
      </c>
      <c r="B59" s="54"/>
      <c r="C59" s="55" t="str">
        <f>C53</f>
        <v>  Transmission</v>
      </c>
      <c r="D59" s="56" t="str">
        <f>+D53</f>
        <v>TP</v>
      </c>
      <c r="E59" s="33">
        <v>626048977.0758814</v>
      </c>
      <c r="F59" s="33">
        <v>722399430</v>
      </c>
      <c r="G59" s="24">
        <f>F59-E59</f>
        <v>96350452.92411864</v>
      </c>
      <c r="H59" s="57">
        <f>(F59/E59)-1</f>
        <v>0.15390242050094471</v>
      </c>
      <c r="J59" s="60"/>
      <c r="K59" s="60"/>
      <c r="L59" s="60"/>
      <c r="M59" s="60"/>
      <c r="N59" s="60"/>
    </row>
    <row r="60" spans="1:14" ht="15">
      <c r="A60" s="49">
        <f>+A59+1</f>
        <v>23</v>
      </c>
      <c r="B60" s="54"/>
      <c r="C60" s="16" t="str">
        <f>+C54</f>
        <v>  General Plant   </v>
      </c>
      <c r="D60" s="22" t="str">
        <f>+D54</f>
        <v>W/S</v>
      </c>
      <c r="E60" s="33">
        <v>15223437.807463693</v>
      </c>
      <c r="F60" s="33">
        <v>17411121</v>
      </c>
      <c r="G60" s="24">
        <f>F60-E60</f>
        <v>2187683.1925363075</v>
      </c>
      <c r="H60" s="57">
        <f>(F60/E60)-1</f>
        <v>0.1437049384117257</v>
      </c>
      <c r="I60" s="31"/>
      <c r="J60" s="60"/>
      <c r="K60" s="60"/>
      <c r="L60" s="60"/>
      <c r="M60" s="60"/>
      <c r="N60" s="60"/>
    </row>
    <row r="61" spans="1:14" ht="15.75" thickBot="1">
      <c r="A61" s="49">
        <f>+A60+1</f>
        <v>24</v>
      </c>
      <c r="B61" s="54"/>
      <c r="C61" s="16" t="str">
        <f>+C55</f>
        <v>  Intangible Plant</v>
      </c>
      <c r="D61" s="22" t="str">
        <f>+D55</f>
        <v>W/S</v>
      </c>
      <c r="E61" s="29">
        <v>13030618.773268884</v>
      </c>
      <c r="F61" s="29">
        <v>14887501</v>
      </c>
      <c r="G61" s="58">
        <f>F61-E61</f>
        <v>1856882.226731116</v>
      </c>
      <c r="H61" s="57">
        <f>(F61/E61)-1</f>
        <v>0.14250146205952552</v>
      </c>
      <c r="I61" s="31"/>
      <c r="J61" s="60"/>
      <c r="K61" s="60"/>
      <c r="L61" s="60"/>
      <c r="M61" s="60"/>
      <c r="N61" s="60"/>
    </row>
    <row r="62" spans="1:14" ht="15">
      <c r="A62" s="49">
        <f>+A61+1</f>
        <v>25</v>
      </c>
      <c r="B62" s="54"/>
      <c r="C62" s="16" t="s">
        <v>35</v>
      </c>
      <c r="D62" s="28"/>
      <c r="E62" s="33">
        <v>654303033.656614</v>
      </c>
      <c r="F62" s="33">
        <v>754698052</v>
      </c>
      <c r="G62" s="24">
        <f>F62-E62</f>
        <v>100395018.34338605</v>
      </c>
      <c r="H62" s="57">
        <f>(F62/E62)-1</f>
        <v>0.15343810616668274</v>
      </c>
      <c r="I62" s="7" t="s">
        <v>36</v>
      </c>
      <c r="J62" s="60"/>
      <c r="K62" s="60"/>
      <c r="L62" s="60"/>
      <c r="M62" s="60"/>
      <c r="N62" s="60"/>
    </row>
    <row r="63" spans="1:14" ht="15">
      <c r="A63" s="14"/>
      <c r="B63" s="15"/>
      <c r="C63" s="2"/>
      <c r="D63" s="28"/>
      <c r="E63" s="33"/>
      <c r="F63" s="33"/>
      <c r="G63" s="61"/>
      <c r="H63" s="57"/>
      <c r="I63" s="60"/>
      <c r="J63" s="60"/>
      <c r="K63" s="60"/>
      <c r="L63" s="60"/>
      <c r="M63" s="60"/>
      <c r="N63" s="60"/>
    </row>
    <row r="64" spans="1:14" ht="15">
      <c r="A64" s="14">
        <f>+A62+1</f>
        <v>26</v>
      </c>
      <c r="B64" s="15"/>
      <c r="C64" s="16" t="s">
        <v>37</v>
      </c>
      <c r="D64" s="28"/>
      <c r="E64" s="33"/>
      <c r="F64" s="33"/>
      <c r="G64" s="61"/>
      <c r="H64" s="57"/>
      <c r="I64" s="60"/>
      <c r="J64" s="60"/>
      <c r="K64" s="60"/>
      <c r="L64" s="60"/>
      <c r="M64" s="60"/>
      <c r="N64" s="60"/>
    </row>
    <row r="65" spans="1:14" ht="15">
      <c r="A65" s="49">
        <f>+A64+1</f>
        <v>27</v>
      </c>
      <c r="B65" s="54"/>
      <c r="C65" s="16" t="str">
        <f>+C59</f>
        <v>  Transmission</v>
      </c>
      <c r="D65" s="22"/>
      <c r="E65" s="33">
        <v>2097377135.551042</v>
      </c>
      <c r="F65" s="33">
        <v>2096244719</v>
      </c>
      <c r="G65" s="24">
        <f>F65-E65</f>
        <v>-1132416.55104208</v>
      </c>
      <c r="H65" s="57">
        <f>(F65/E65)-1</f>
        <v>-0.0005399203280360698</v>
      </c>
      <c r="J65" s="60"/>
      <c r="K65" s="60"/>
      <c r="L65" s="60"/>
      <c r="M65" s="60"/>
      <c r="N65" s="60"/>
    </row>
    <row r="66" spans="1:14" ht="15">
      <c r="A66" s="49">
        <f>+A65+1</f>
        <v>28</v>
      </c>
      <c r="B66" s="54"/>
      <c r="C66" s="16" t="str">
        <f>+C60</f>
        <v>  General Plant   </v>
      </c>
      <c r="D66" s="28"/>
      <c r="E66" s="33">
        <v>24587212.960889548</v>
      </c>
      <c r="F66" s="33">
        <v>27976825</v>
      </c>
      <c r="G66" s="24">
        <f>F66-E66</f>
        <v>3389612.039110452</v>
      </c>
      <c r="H66" s="57">
        <f>(F66/E66)-1</f>
        <v>0.13786076707849104</v>
      </c>
      <c r="I66" s="31"/>
      <c r="J66" s="60"/>
      <c r="K66" s="60"/>
      <c r="L66" s="60"/>
      <c r="M66" s="60"/>
      <c r="N66" s="60"/>
    </row>
    <row r="67" spans="1:14" ht="15.75" thickBot="1">
      <c r="A67" s="49">
        <f>+A66+1</f>
        <v>29</v>
      </c>
      <c r="B67" s="54"/>
      <c r="C67" s="16" t="str">
        <f>+C61</f>
        <v>  Intangible Plant</v>
      </c>
      <c r="D67" s="28"/>
      <c r="E67" s="29">
        <v>4708073.529488681</v>
      </c>
      <c r="F67" s="29">
        <v>8847173</v>
      </c>
      <c r="G67" s="58">
        <f>F67-E67</f>
        <v>4139099.470511319</v>
      </c>
      <c r="H67" s="57">
        <f>(F67/E67)-1</f>
        <v>0.879149283584117</v>
      </c>
      <c r="I67" s="31"/>
      <c r="J67" s="60"/>
      <c r="K67" s="60"/>
      <c r="L67" s="60"/>
      <c r="M67" s="60"/>
      <c r="N67" s="60"/>
    </row>
    <row r="68" spans="1:14" ht="15">
      <c r="A68" s="49">
        <f>+A67+1</f>
        <v>30</v>
      </c>
      <c r="B68" s="54"/>
      <c r="C68" s="16" t="s">
        <v>38</v>
      </c>
      <c r="D68" s="28"/>
      <c r="E68" s="33">
        <v>2126672422.0414202</v>
      </c>
      <c r="F68" s="33">
        <v>2133068717</v>
      </c>
      <c r="G68" s="24">
        <f>F68-E68</f>
        <v>6396294.958579779</v>
      </c>
      <c r="H68" s="57">
        <f>(F68/E68)-1</f>
        <v>0.0030076540666474916</v>
      </c>
      <c r="J68" s="60"/>
      <c r="K68" s="60"/>
      <c r="L68" s="60"/>
      <c r="M68" s="60"/>
      <c r="N68" s="60"/>
    </row>
    <row r="69" spans="1:14" ht="15">
      <c r="A69" s="14"/>
      <c r="B69" s="15"/>
      <c r="C69" s="2"/>
      <c r="D69" s="28"/>
      <c r="E69" s="33"/>
      <c r="F69" s="33"/>
      <c r="G69" s="61"/>
      <c r="H69" s="57"/>
      <c r="I69" s="62"/>
      <c r="J69" s="60"/>
      <c r="K69" s="60"/>
      <c r="L69" s="60"/>
      <c r="M69" s="60"/>
      <c r="N69" s="60"/>
    </row>
    <row r="70" spans="1:14" ht="15">
      <c r="A70" s="14">
        <f>+A68+1</f>
        <v>31</v>
      </c>
      <c r="B70" s="15"/>
      <c r="C70" s="16" t="s">
        <v>39</v>
      </c>
      <c r="D70" s="28"/>
      <c r="E70" s="33"/>
      <c r="F70" s="33"/>
      <c r="G70" s="61"/>
      <c r="H70" s="25"/>
      <c r="I70" s="62"/>
      <c r="J70" s="60"/>
      <c r="K70" s="60"/>
      <c r="L70" s="60"/>
      <c r="M70" s="60"/>
      <c r="N70" s="60"/>
    </row>
    <row r="71" spans="1:14" ht="15">
      <c r="A71" s="49">
        <f>+A70+1</f>
        <v>32</v>
      </c>
      <c r="B71" s="54"/>
      <c r="C71" s="16" t="s">
        <v>40</v>
      </c>
      <c r="D71" s="28"/>
      <c r="E71" s="33">
        <v>0</v>
      </c>
      <c r="F71" s="33">
        <v>0</v>
      </c>
      <c r="G71" s="24">
        <f aca="true" t="shared" si="1" ref="G71:G79">F71-E71</f>
        <v>0</v>
      </c>
      <c r="H71" s="25"/>
      <c r="I71" s="62"/>
      <c r="J71" s="60"/>
      <c r="K71" s="60"/>
      <c r="L71" s="60"/>
      <c r="M71" s="60"/>
      <c r="N71" s="60"/>
    </row>
    <row r="72" spans="1:14" ht="15">
      <c r="A72" s="49">
        <f aca="true" t="shared" si="2" ref="A72:A79">+A71+1</f>
        <v>33</v>
      </c>
      <c r="B72" s="54"/>
      <c r="C72" s="16" t="s">
        <v>41</v>
      </c>
      <c r="D72" s="28"/>
      <c r="E72" s="33">
        <v>-287846292.49245</v>
      </c>
      <c r="F72" s="33">
        <v>-272156080</v>
      </c>
      <c r="G72" s="24">
        <f t="shared" si="1"/>
        <v>15690212.492449999</v>
      </c>
      <c r="H72" s="25">
        <f aca="true" t="shared" si="3" ref="H72:H78">(F72/E72)-1</f>
        <v>-0.05450899630003592</v>
      </c>
      <c r="I72" s="31" t="s">
        <v>42</v>
      </c>
      <c r="J72" s="60"/>
      <c r="K72" s="60"/>
      <c r="L72" s="60"/>
      <c r="M72" s="60"/>
      <c r="N72" s="60"/>
    </row>
    <row r="73" spans="1:14" ht="15">
      <c r="A73" s="49">
        <f t="shared" si="2"/>
        <v>34</v>
      </c>
      <c r="B73" s="54"/>
      <c r="C73" s="16" t="s">
        <v>43</v>
      </c>
      <c r="D73" s="28"/>
      <c r="E73" s="33">
        <v>-3559020.3523572744</v>
      </c>
      <c r="F73" s="33">
        <v>-3371358</v>
      </c>
      <c r="G73" s="24">
        <f t="shared" si="1"/>
        <v>187662.3523572744</v>
      </c>
      <c r="H73" s="25">
        <f t="shared" si="3"/>
        <v>-0.05272865389291137</v>
      </c>
      <c r="I73" s="31"/>
      <c r="J73" s="60"/>
      <c r="K73" s="60"/>
      <c r="L73" s="60"/>
      <c r="M73" s="60"/>
      <c r="N73" s="60"/>
    </row>
    <row r="74" spans="1:14" ht="15">
      <c r="A74" s="49">
        <f t="shared" si="2"/>
        <v>35</v>
      </c>
      <c r="B74" s="54"/>
      <c r="C74" s="16" t="s">
        <v>44</v>
      </c>
      <c r="D74" s="28"/>
      <c r="E74" s="33">
        <v>2360277.7803261196</v>
      </c>
      <c r="F74" s="33">
        <v>2360213</v>
      </c>
      <c r="G74" s="24">
        <f t="shared" si="1"/>
        <v>-64.78032611962408</v>
      </c>
      <c r="H74" s="25">
        <f t="shared" si="3"/>
        <v>-2.7446060230529312E-05</v>
      </c>
      <c r="I74" s="31"/>
      <c r="J74" s="60"/>
      <c r="K74" s="60"/>
      <c r="L74" s="60"/>
      <c r="M74" s="60"/>
      <c r="N74" s="60"/>
    </row>
    <row r="75" spans="1:14" ht="15">
      <c r="A75" s="49">
        <f t="shared" si="2"/>
        <v>36</v>
      </c>
      <c r="B75" s="54"/>
      <c r="C75" s="2" t="s">
        <v>45</v>
      </c>
      <c r="D75" s="28"/>
      <c r="E75" s="33">
        <v>0</v>
      </c>
      <c r="F75" s="33">
        <v>0</v>
      </c>
      <c r="G75" s="24">
        <f t="shared" si="1"/>
        <v>0</v>
      </c>
      <c r="H75" s="25"/>
      <c r="I75" s="60"/>
      <c r="J75" s="60"/>
      <c r="K75" s="60"/>
      <c r="L75" s="60"/>
      <c r="M75" s="60"/>
      <c r="N75" s="60"/>
    </row>
    <row r="76" spans="1:14" ht="15">
      <c r="A76" s="49" t="s">
        <v>46</v>
      </c>
      <c r="B76" s="54"/>
      <c r="C76" s="63" t="s">
        <v>47</v>
      </c>
      <c r="D76" s="28"/>
      <c r="E76" s="33">
        <v>-161119311.12133226</v>
      </c>
      <c r="F76" s="33">
        <v>-152821793</v>
      </c>
      <c r="G76" s="24">
        <f>F76-E76</f>
        <v>8297518.121332258</v>
      </c>
      <c r="H76" s="25">
        <f t="shared" si="3"/>
        <v>-0.05149921547941416</v>
      </c>
      <c r="I76" s="31"/>
      <c r="J76" s="60"/>
      <c r="K76" s="60"/>
      <c r="L76" s="60"/>
      <c r="M76" s="60"/>
      <c r="N76" s="60"/>
    </row>
    <row r="77" spans="1:14" ht="15">
      <c r="A77" s="49" t="s">
        <v>48</v>
      </c>
      <c r="B77" s="54"/>
      <c r="C77" s="63" t="s">
        <v>49</v>
      </c>
      <c r="D77" s="28"/>
      <c r="E77" s="33">
        <v>3374823.8580988613</v>
      </c>
      <c r="F77" s="33">
        <v>3318039</v>
      </c>
      <c r="G77" s="24">
        <f t="shared" si="1"/>
        <v>-56784.858098861296</v>
      </c>
      <c r="H77" s="25">
        <f t="shared" si="3"/>
        <v>-0.01682602129370092</v>
      </c>
      <c r="I77" s="26"/>
      <c r="J77" s="60"/>
      <c r="K77" s="60"/>
      <c r="L77" s="60"/>
      <c r="M77" s="60"/>
      <c r="N77" s="60"/>
    </row>
    <row r="78" spans="1:14" ht="15.75" thickBot="1">
      <c r="A78" s="49">
        <f>+A75+1</f>
        <v>37</v>
      </c>
      <c r="B78" s="54"/>
      <c r="C78" s="2" t="s">
        <v>50</v>
      </c>
      <c r="D78" s="22" t="s">
        <v>11</v>
      </c>
      <c r="E78" s="29">
        <v>-2978247.229149742</v>
      </c>
      <c r="F78" s="29">
        <v>-2982586</v>
      </c>
      <c r="G78" s="58">
        <f t="shared" si="1"/>
        <v>-4338.770850257948</v>
      </c>
      <c r="H78" s="25">
        <f t="shared" si="3"/>
        <v>0.0014568202423868026</v>
      </c>
      <c r="I78" s="31"/>
      <c r="J78" s="60"/>
      <c r="K78" s="60"/>
      <c r="L78" s="60"/>
      <c r="M78" s="60"/>
      <c r="N78" s="60"/>
    </row>
    <row r="79" spans="1:9" ht="15">
      <c r="A79" s="49">
        <f t="shared" si="2"/>
        <v>38</v>
      </c>
      <c r="B79" s="54"/>
      <c r="C79" s="16" t="s">
        <v>51</v>
      </c>
      <c r="D79" s="22"/>
      <c r="E79" s="33">
        <v>-449767769.5568643</v>
      </c>
      <c r="F79" s="33">
        <v>-425653566</v>
      </c>
      <c r="G79" s="24">
        <f t="shared" si="1"/>
        <v>24114203.55686432</v>
      </c>
      <c r="H79" s="25">
        <f>(F79/E79)-1</f>
        <v>-0.05361478787291263</v>
      </c>
      <c r="I79" s="31" t="s">
        <v>52</v>
      </c>
    </row>
    <row r="80" spans="1:9" ht="15">
      <c r="A80" s="49"/>
      <c r="B80" s="54"/>
      <c r="C80" s="16"/>
      <c r="D80" s="22"/>
      <c r="E80" s="33"/>
      <c r="F80" s="33"/>
      <c r="G80" s="61"/>
      <c r="H80" s="25"/>
      <c r="I80" s="64"/>
    </row>
    <row r="81" spans="1:8" ht="15">
      <c r="A81" s="49">
        <f>+A79+1</f>
        <v>39</v>
      </c>
      <c r="B81" s="15"/>
      <c r="C81" s="2" t="s">
        <v>53</v>
      </c>
      <c r="D81" s="22" t="s">
        <v>11</v>
      </c>
      <c r="E81" s="33">
        <v>0</v>
      </c>
      <c r="F81" s="33">
        <v>0</v>
      </c>
      <c r="G81" s="24">
        <f>F81-E81</f>
        <v>0</v>
      </c>
      <c r="H81" s="25">
        <v>0</v>
      </c>
    </row>
    <row r="82" spans="1:8" ht="15">
      <c r="A82" s="49">
        <f>+A81+1</f>
        <v>40</v>
      </c>
      <c r="B82" s="15"/>
      <c r="C82" s="2" t="s">
        <v>54</v>
      </c>
      <c r="D82" s="22" t="s">
        <v>11</v>
      </c>
      <c r="E82" s="33">
        <v>0</v>
      </c>
      <c r="F82" s="33">
        <v>0</v>
      </c>
      <c r="G82" s="24">
        <f>F82-E82</f>
        <v>0</v>
      </c>
      <c r="H82" s="25">
        <v>0</v>
      </c>
    </row>
    <row r="83" spans="1:9" ht="15">
      <c r="A83" s="49">
        <f>+A82+1</f>
        <v>41</v>
      </c>
      <c r="B83" s="15"/>
      <c r="C83" s="16" t="s">
        <v>55</v>
      </c>
      <c r="D83" s="22" t="str">
        <f>+D59</f>
        <v>TP</v>
      </c>
      <c r="E83" s="33">
        <v>617119.795674874</v>
      </c>
      <c r="F83" s="33">
        <v>618019</v>
      </c>
      <c r="G83" s="24">
        <f>F83-E83</f>
        <v>899.2043251260184</v>
      </c>
      <c r="H83" s="25">
        <f>(F83/E83)-1</f>
        <v>0.0014570984943735876</v>
      </c>
      <c r="I83" s="31"/>
    </row>
    <row r="84" spans="1:8" ht="15">
      <c r="A84" s="14"/>
      <c r="B84" s="15"/>
      <c r="C84" s="16"/>
      <c r="D84" s="22"/>
      <c r="E84" s="33"/>
      <c r="F84" s="33"/>
      <c r="G84" s="61"/>
      <c r="H84" s="25"/>
    </row>
    <row r="85" spans="1:8" ht="15">
      <c r="A85" s="14">
        <f>+A83+1</f>
        <v>42</v>
      </c>
      <c r="B85" s="15"/>
      <c r="C85" s="16" t="s">
        <v>56</v>
      </c>
      <c r="D85" s="22"/>
      <c r="E85" s="33"/>
      <c r="F85" s="33"/>
      <c r="G85" s="61"/>
      <c r="H85" s="25"/>
    </row>
    <row r="86" spans="1:8" ht="15">
      <c r="A86" s="49">
        <f>+A85+1</f>
        <v>43</v>
      </c>
      <c r="B86" s="54"/>
      <c r="C86" s="16" t="s">
        <v>57</v>
      </c>
      <c r="D86" s="22"/>
      <c r="E86" s="33">
        <v>4067067.758592473</v>
      </c>
      <c r="F86" s="33">
        <v>4070732</v>
      </c>
      <c r="G86" s="24">
        <f>F86-E86</f>
        <v>3664.2414075271226</v>
      </c>
      <c r="H86" s="25">
        <f>(F86/E86)-1</f>
        <v>0.0009009541087152684</v>
      </c>
    </row>
    <row r="87" spans="1:9" ht="15">
      <c r="A87" s="49">
        <f>+A86+1</f>
        <v>44</v>
      </c>
      <c r="B87" s="54"/>
      <c r="C87" s="16" t="s">
        <v>58</v>
      </c>
      <c r="D87" s="22" t="s">
        <v>28</v>
      </c>
      <c r="E87" s="33">
        <v>9123049.223742036</v>
      </c>
      <c r="F87" s="33">
        <v>9136340</v>
      </c>
      <c r="G87" s="24">
        <f>F87-E87</f>
        <v>13290.776257963851</v>
      </c>
      <c r="H87" s="25">
        <f>(F87/E87)-1</f>
        <v>0.001456834873079016</v>
      </c>
      <c r="I87" s="31"/>
    </row>
    <row r="88" spans="1:9" ht="15.75" thickBot="1">
      <c r="A88" s="49">
        <f>A87+1</f>
        <v>45</v>
      </c>
      <c r="B88" s="54"/>
      <c r="C88" s="16" t="s">
        <v>59</v>
      </c>
      <c r="D88" s="22" t="s">
        <v>60</v>
      </c>
      <c r="E88" s="29">
        <v>1961949.7438204582</v>
      </c>
      <c r="F88" s="29">
        <v>1856571</v>
      </c>
      <c r="G88" s="58">
        <f>F88-E88</f>
        <v>-105378.74382045818</v>
      </c>
      <c r="H88" s="25">
        <f>(F88/E88)-1</f>
        <v>-0.05371123503666142</v>
      </c>
      <c r="I88" s="31"/>
    </row>
    <row r="89" spans="1:8" ht="15">
      <c r="A89" s="49">
        <f>+A88+1</f>
        <v>46</v>
      </c>
      <c r="B89" s="54"/>
      <c r="C89" s="16" t="s">
        <v>61</v>
      </c>
      <c r="D89" s="28"/>
      <c r="E89" s="33">
        <v>15152066.726154968</v>
      </c>
      <c r="F89" s="33">
        <v>15063644</v>
      </c>
      <c r="G89" s="24">
        <f>F89-E89</f>
        <v>-88422.72615496814</v>
      </c>
      <c r="H89" s="25">
        <f>(F89/E89)-1</f>
        <v>-0.0058356874842911965</v>
      </c>
    </row>
    <row r="90" spans="1:8" ht="15">
      <c r="A90" s="14"/>
      <c r="B90" s="15"/>
      <c r="C90" s="16"/>
      <c r="D90" s="28"/>
      <c r="E90" s="23"/>
      <c r="F90" s="23"/>
      <c r="G90" s="24"/>
      <c r="H90" s="25"/>
    </row>
    <row r="91" spans="1:8" ht="15">
      <c r="A91" s="14">
        <f>+A89+1</f>
        <v>47</v>
      </c>
      <c r="B91" s="15"/>
      <c r="C91" s="16" t="str">
        <f>"RATE BASE  (sum lns "&amp;A68&amp;", "&amp;A79&amp;", "&amp;A81&amp;", "&amp;A83&amp;", "&amp;A89&amp;")"</f>
        <v>RATE BASE  (sum lns 30, 38, 39, 41, 46)</v>
      </c>
      <c r="D91" s="28"/>
      <c r="E91" s="23">
        <v>1692673839.0063858</v>
      </c>
      <c r="F91" s="23">
        <v>1723096814</v>
      </c>
      <c r="G91" s="24">
        <f>F91-E91</f>
        <v>30422974.993614197</v>
      </c>
      <c r="H91" s="25">
        <f>(F91/E91)-1</f>
        <v>0.017973323798442298</v>
      </c>
    </row>
    <row r="92" spans="1:8" ht="15">
      <c r="A92" s="14"/>
      <c r="B92" s="15"/>
      <c r="C92" s="16"/>
      <c r="D92" s="28"/>
      <c r="E92" s="28"/>
      <c r="G92" s="50"/>
      <c r="H92" s="5"/>
    </row>
    <row r="93" spans="1:8" ht="15">
      <c r="A93" s="14"/>
      <c r="B93" s="15"/>
      <c r="C93" s="16"/>
      <c r="D93" s="28"/>
      <c r="E93" s="28"/>
      <c r="F93" s="50"/>
      <c r="G93" s="50"/>
      <c r="H93" s="5"/>
    </row>
    <row r="94" spans="1:8" ht="15">
      <c r="A94" s="14"/>
      <c r="B94" s="15"/>
      <c r="C94" s="16"/>
      <c r="D94" s="28"/>
      <c r="E94" s="28"/>
      <c r="F94" s="50"/>
      <c r="G94" s="50"/>
      <c r="H94" s="5"/>
    </row>
    <row r="95" spans="1:8" ht="15">
      <c r="A95" s="14"/>
      <c r="B95" s="15"/>
      <c r="C95" s="16"/>
      <c r="D95" s="28"/>
      <c r="E95" s="28"/>
      <c r="F95" s="50"/>
      <c r="G95" s="50"/>
      <c r="H95" s="5"/>
    </row>
    <row r="96" spans="1:8" ht="15">
      <c r="A96" s="14"/>
      <c r="B96" s="15"/>
      <c r="C96" s="16"/>
      <c r="D96" s="28"/>
      <c r="E96" s="28"/>
      <c r="F96" s="50"/>
      <c r="G96" s="50"/>
      <c r="H96" s="5"/>
    </row>
    <row r="97" spans="1:8" ht="15">
      <c r="A97" s="14"/>
      <c r="B97" s="15"/>
      <c r="C97" s="16"/>
      <c r="D97" s="28"/>
      <c r="E97" s="28"/>
      <c r="F97" s="50"/>
      <c r="G97" s="50"/>
      <c r="H97" s="5"/>
    </row>
    <row r="98" spans="1:8" ht="15">
      <c r="A98" s="14"/>
      <c r="B98" s="15"/>
      <c r="C98" s="16"/>
      <c r="D98" s="22"/>
      <c r="E98" s="22"/>
      <c r="F98" s="50"/>
      <c r="G98" s="50"/>
      <c r="H98" s="5"/>
    </row>
    <row r="99" spans="1:8" ht="15">
      <c r="A99" s="14"/>
      <c r="B99" s="15"/>
      <c r="C99" s="16"/>
      <c r="D99" s="9"/>
      <c r="E99" s="9"/>
      <c r="F99" s="50"/>
      <c r="G99" s="50"/>
      <c r="H99" s="5"/>
    </row>
    <row r="100" spans="1:8" ht="15">
      <c r="A100" s="14"/>
      <c r="B100" s="15"/>
      <c r="C100" s="16"/>
      <c r="D100" s="65"/>
      <c r="E100" s="65"/>
      <c r="F100" s="66"/>
      <c r="G100" s="66"/>
      <c r="H100" s="5"/>
    </row>
    <row r="101" spans="1:9" ht="15.75">
      <c r="A101" s="1"/>
      <c r="B101" s="2"/>
      <c r="C101" s="3"/>
      <c r="D101" s="4"/>
      <c r="E101" s="4"/>
      <c r="F101" s="2"/>
      <c r="G101" s="2"/>
      <c r="H101" s="5"/>
      <c r="I101" s="6" t="s">
        <v>62</v>
      </c>
    </row>
    <row r="102" spans="1:9" ht="18">
      <c r="A102" s="110" t="s">
        <v>1</v>
      </c>
      <c r="B102" s="110"/>
      <c r="C102" s="110"/>
      <c r="D102" s="110"/>
      <c r="E102" s="110"/>
      <c r="F102" s="110"/>
      <c r="G102" s="110"/>
      <c r="H102" s="110"/>
      <c r="I102" s="110"/>
    </row>
    <row r="103" spans="1:7" ht="15">
      <c r="A103" s="1"/>
      <c r="B103" s="2"/>
      <c r="C103" s="8"/>
      <c r="D103" s="9"/>
      <c r="E103" s="9"/>
      <c r="F103" s="8"/>
      <c r="G103" s="8"/>
    </row>
    <row r="104" spans="1:9" ht="15">
      <c r="A104" s="111" t="str">
        <f>A4</f>
        <v>Comparison - 2021 Projected Data to 2019 Actual Data</v>
      </c>
      <c r="B104" s="111"/>
      <c r="C104" s="111"/>
      <c r="D104" s="111"/>
      <c r="E104" s="111"/>
      <c r="F104" s="111"/>
      <c r="G104" s="111"/>
      <c r="H104" s="111"/>
      <c r="I104" s="111"/>
    </row>
    <row r="105" spans="1:9" ht="1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12" ht="15.75">
      <c r="A106" s="7"/>
      <c r="B106" s="2"/>
      <c r="C106" s="15"/>
      <c r="D106" s="15"/>
      <c r="E106" s="15"/>
      <c r="F106" s="50"/>
      <c r="G106" s="50"/>
      <c r="H106" s="5"/>
      <c r="I106" s="67"/>
      <c r="J106" s="68"/>
      <c r="K106" s="67"/>
      <c r="L106" s="60"/>
    </row>
    <row r="107" spans="1:12" ht="31.5">
      <c r="A107" s="49"/>
      <c r="B107" s="15"/>
      <c r="C107" s="69" t="s">
        <v>63</v>
      </c>
      <c r="D107" s="22"/>
      <c r="E107" s="70" t="str">
        <f>E7</f>
        <v>2019 Actual Data</v>
      </c>
      <c r="F107" s="18" t="str">
        <f>F7</f>
        <v>2021 Projected Data</v>
      </c>
      <c r="G107" s="18" t="str">
        <f>G7</f>
        <v>Dollar Difference</v>
      </c>
      <c r="H107" s="19" t="s">
        <v>6</v>
      </c>
      <c r="I107" s="20" t="s">
        <v>7</v>
      </c>
      <c r="J107" s="68"/>
      <c r="K107" s="67"/>
      <c r="L107" s="60"/>
    </row>
    <row r="108" spans="1:12" ht="15.75">
      <c r="A108" s="7"/>
      <c r="B108" s="15"/>
      <c r="C108" s="51" t="s">
        <v>64</v>
      </c>
      <c r="D108" s="71"/>
      <c r="E108" s="71"/>
      <c r="G108" s="72"/>
      <c r="H108" s="5"/>
      <c r="I108" s="67"/>
      <c r="J108" s="68"/>
      <c r="K108" s="67"/>
      <c r="L108" s="60"/>
    </row>
    <row r="109" spans="1:8" ht="15.75">
      <c r="A109" s="73" t="str">
        <f>A50</f>
        <v>Line</v>
      </c>
      <c r="B109" s="2"/>
      <c r="C109" s="16"/>
      <c r="D109" s="51"/>
      <c r="E109" s="51"/>
      <c r="G109" s="74"/>
      <c r="H109" s="5"/>
    </row>
    <row r="110" spans="1:8" ht="15.75" thickBot="1">
      <c r="A110" s="21" t="str">
        <f>A51</f>
        <v>No.</v>
      </c>
      <c r="B110" s="15"/>
      <c r="C110" s="16" t="s">
        <v>65</v>
      </c>
      <c r="D110" s="22"/>
      <c r="E110" s="22"/>
      <c r="G110" s="50"/>
      <c r="H110" s="5"/>
    </row>
    <row r="111" spans="1:11" ht="15">
      <c r="A111" s="14">
        <f>+A91+1</f>
        <v>48</v>
      </c>
      <c r="B111" s="15"/>
      <c r="C111" s="16" t="s">
        <v>66</v>
      </c>
      <c r="D111" s="22" t="s">
        <v>28</v>
      </c>
      <c r="E111" s="23">
        <v>20045459.279360548</v>
      </c>
      <c r="F111" s="23">
        <v>20074663</v>
      </c>
      <c r="G111" s="24">
        <f>F111-E111</f>
        <v>29203.72063945234</v>
      </c>
      <c r="H111" s="25">
        <f>(F111/E111)-1</f>
        <v>0.0014568746084815398</v>
      </c>
      <c r="I111" s="31"/>
      <c r="J111" s="60"/>
      <c r="K111" s="60"/>
    </row>
    <row r="112" spans="1:11" ht="15">
      <c r="A112" s="14"/>
      <c r="B112" s="15"/>
      <c r="C112" s="16"/>
      <c r="D112" s="22"/>
      <c r="E112" s="33"/>
      <c r="F112" s="33"/>
      <c r="G112" s="24"/>
      <c r="H112" s="25"/>
      <c r="I112" s="60"/>
      <c r="J112" s="60"/>
      <c r="K112" s="60"/>
    </row>
    <row r="113" spans="1:11" ht="15">
      <c r="A113" s="14">
        <f>+A111+1</f>
        <v>49</v>
      </c>
      <c r="B113" s="15"/>
      <c r="C113" s="16" t="s">
        <v>67</v>
      </c>
      <c r="D113" s="22" t="s">
        <v>68</v>
      </c>
      <c r="E113" s="33"/>
      <c r="F113" s="33"/>
      <c r="G113" s="75"/>
      <c r="H113" s="25"/>
      <c r="I113" s="60"/>
      <c r="J113" s="60"/>
      <c r="K113" s="60"/>
    </row>
    <row r="114" spans="1:11" ht="15">
      <c r="A114" s="14">
        <f>+A113+1</f>
        <v>50</v>
      </c>
      <c r="B114" s="15"/>
      <c r="C114" s="16" t="s">
        <v>69</v>
      </c>
      <c r="D114" s="22" t="s">
        <v>30</v>
      </c>
      <c r="E114" s="33">
        <v>10589390.767589757</v>
      </c>
      <c r="F114" s="33">
        <v>10604818</v>
      </c>
      <c r="G114" s="24">
        <f aca="true" t="shared" si="4" ref="G114:G122">F114-E114</f>
        <v>15427.232410242781</v>
      </c>
      <c r="H114" s="25">
        <f>(F114/E114)-1</f>
        <v>0.0014568574102922227</v>
      </c>
      <c r="I114" s="31"/>
      <c r="J114" s="60"/>
      <c r="K114" s="60"/>
    </row>
    <row r="115" spans="1:11" ht="15">
      <c r="A115" s="14">
        <f>+A114+1</f>
        <v>51</v>
      </c>
      <c r="B115" s="15"/>
      <c r="C115" s="16" t="s">
        <v>70</v>
      </c>
      <c r="D115" s="22" t="s">
        <v>60</v>
      </c>
      <c r="E115" s="33">
        <v>327858.3618516508</v>
      </c>
      <c r="F115" s="33">
        <v>310249</v>
      </c>
      <c r="G115" s="24">
        <f t="shared" si="4"/>
        <v>-17609.361851650814</v>
      </c>
      <c r="H115" s="25">
        <f>(F115/E115)-1</f>
        <v>-0.05371027218033464</v>
      </c>
      <c r="I115" s="31" t="s">
        <v>52</v>
      </c>
      <c r="J115" s="60"/>
      <c r="K115" s="60"/>
    </row>
    <row r="116" spans="1:11" ht="15">
      <c r="A116" s="14">
        <f>+A115+1</f>
        <v>52</v>
      </c>
      <c r="B116" s="15"/>
      <c r="C116" s="16" t="s">
        <v>71</v>
      </c>
      <c r="D116" s="22" t="s">
        <v>11</v>
      </c>
      <c r="E116" s="33">
        <v>0</v>
      </c>
      <c r="F116" s="33">
        <v>0</v>
      </c>
      <c r="G116" s="24">
        <f t="shared" si="4"/>
        <v>0</v>
      </c>
      <c r="H116" s="25">
        <v>0</v>
      </c>
      <c r="I116" s="60"/>
      <c r="J116" s="60"/>
      <c r="K116" s="60"/>
    </row>
    <row r="117" spans="1:11" ht="15">
      <c r="A117" s="14">
        <f aca="true" t="shared" si="5" ref="A117:A122">A116+1</f>
        <v>53</v>
      </c>
      <c r="B117" s="15"/>
      <c r="C117" s="16" t="s">
        <v>72</v>
      </c>
      <c r="D117" s="22" t="s">
        <v>11</v>
      </c>
      <c r="E117" s="33">
        <v>0</v>
      </c>
      <c r="F117" s="33">
        <v>0</v>
      </c>
      <c r="G117" s="24">
        <f t="shared" si="4"/>
        <v>0</v>
      </c>
      <c r="H117" s="25">
        <v>0</v>
      </c>
      <c r="I117" s="62"/>
      <c r="J117" s="60"/>
      <c r="K117" s="60"/>
    </row>
    <row r="118" spans="1:11" ht="15">
      <c r="A118" s="14">
        <f t="shared" si="5"/>
        <v>54</v>
      </c>
      <c r="B118" s="15"/>
      <c r="C118" s="16" t="s">
        <v>73</v>
      </c>
      <c r="D118" s="22" t="s">
        <v>11</v>
      </c>
      <c r="E118" s="33">
        <v>0</v>
      </c>
      <c r="F118" s="33">
        <v>0</v>
      </c>
      <c r="G118" s="24">
        <f t="shared" si="4"/>
        <v>0</v>
      </c>
      <c r="H118" s="25">
        <v>0</v>
      </c>
      <c r="I118" s="60"/>
      <c r="J118" s="60"/>
      <c r="K118" s="60"/>
    </row>
    <row r="119" spans="1:11" ht="15">
      <c r="A119" s="14">
        <f t="shared" si="5"/>
        <v>55</v>
      </c>
      <c r="B119" s="15"/>
      <c r="C119" s="16" t="s">
        <v>74</v>
      </c>
      <c r="D119" s="22" t="s">
        <v>11</v>
      </c>
      <c r="E119" s="33">
        <v>0</v>
      </c>
      <c r="F119" s="33">
        <v>0</v>
      </c>
      <c r="G119" s="24">
        <f t="shared" si="4"/>
        <v>0</v>
      </c>
      <c r="H119" s="25">
        <v>0</v>
      </c>
      <c r="I119" s="60"/>
      <c r="J119" s="60"/>
      <c r="K119" s="60"/>
    </row>
    <row r="120" spans="1:11" ht="15">
      <c r="A120" s="14">
        <f t="shared" si="5"/>
        <v>56</v>
      </c>
      <c r="B120" s="15"/>
      <c r="C120" s="16" t="s">
        <v>75</v>
      </c>
      <c r="D120" s="22" t="s">
        <v>30</v>
      </c>
      <c r="E120" s="33">
        <v>420696.58220221667</v>
      </c>
      <c r="F120" s="33">
        <v>421309</v>
      </c>
      <c r="G120" s="24">
        <f t="shared" si="4"/>
        <v>612.4177977833315</v>
      </c>
      <c r="H120" s="25">
        <f>(F120/E120)-1</f>
        <v>0.0014557232544594179</v>
      </c>
      <c r="I120" s="31"/>
      <c r="J120" s="60"/>
      <c r="K120" s="60"/>
    </row>
    <row r="121" spans="1:11" ht="15.75" thickBot="1">
      <c r="A121" s="14">
        <f t="shared" si="5"/>
        <v>57</v>
      </c>
      <c r="B121" s="15"/>
      <c r="C121" s="16" t="s">
        <v>76</v>
      </c>
      <c r="D121" s="22" t="s">
        <v>30</v>
      </c>
      <c r="E121" s="29">
        <v>1153137.0777356108</v>
      </c>
      <c r="F121" s="29">
        <v>1154817</v>
      </c>
      <c r="G121" s="58">
        <f t="shared" si="4"/>
        <v>1679.922264389228</v>
      </c>
      <c r="H121" s="25">
        <f>(F121/E121)-1</f>
        <v>0.0014568278974154136</v>
      </c>
      <c r="I121" s="31"/>
      <c r="J121" s="60"/>
      <c r="K121" s="60"/>
    </row>
    <row r="122" spans="1:11" ht="15">
      <c r="A122" s="14">
        <f t="shared" si="5"/>
        <v>58</v>
      </c>
      <c r="B122" s="15"/>
      <c r="C122" s="16" t="s">
        <v>77</v>
      </c>
      <c r="D122" s="22"/>
      <c r="E122" s="33">
        <v>12491082.789379235</v>
      </c>
      <c r="F122" s="33">
        <v>12491194</v>
      </c>
      <c r="G122" s="24">
        <f t="shared" si="4"/>
        <v>111.21062076464295</v>
      </c>
      <c r="H122" s="25">
        <f>(F122/E122)-1</f>
        <v>8.903200998666705E-06</v>
      </c>
      <c r="I122" s="60"/>
      <c r="J122" s="60"/>
      <c r="K122" s="60"/>
    </row>
    <row r="123" spans="1:11" ht="15">
      <c r="A123" s="14"/>
      <c r="B123" s="15"/>
      <c r="C123" s="16"/>
      <c r="D123" s="22"/>
      <c r="E123" s="33"/>
      <c r="F123" s="33"/>
      <c r="G123" s="76"/>
      <c r="H123" s="25"/>
      <c r="I123" s="60"/>
      <c r="J123" s="60"/>
      <c r="K123" s="60"/>
    </row>
    <row r="124" spans="1:11" ht="15.75" thickBot="1">
      <c r="A124" s="14">
        <f>A122+1</f>
        <v>59</v>
      </c>
      <c r="B124" s="15"/>
      <c r="C124" s="16" t="s">
        <v>78</v>
      </c>
      <c r="D124" s="22" t="s">
        <v>11</v>
      </c>
      <c r="E124" s="29">
        <v>0</v>
      </c>
      <c r="F124" s="29">
        <v>0</v>
      </c>
      <c r="G124" s="77">
        <f>F124-E124</f>
        <v>0</v>
      </c>
      <c r="H124" s="25">
        <v>0</v>
      </c>
      <c r="I124" s="60"/>
      <c r="J124" s="60"/>
      <c r="K124" s="60"/>
    </row>
    <row r="125" spans="1:11" ht="15">
      <c r="A125" s="14">
        <f>A124+1</f>
        <v>60</v>
      </c>
      <c r="B125" s="15"/>
      <c r="C125" s="16" t="s">
        <v>79</v>
      </c>
      <c r="D125" s="28"/>
      <c r="E125" s="33">
        <v>32536542.068739783</v>
      </c>
      <c r="F125" s="33">
        <v>32565857</v>
      </c>
      <c r="G125" s="78">
        <f>F125-E125</f>
        <v>29314.93126021698</v>
      </c>
      <c r="H125" s="25">
        <f>(F125/E125)-1</f>
        <v>0.0009009848433887413</v>
      </c>
      <c r="I125" s="60"/>
      <c r="J125" s="60"/>
      <c r="K125" s="60"/>
    </row>
    <row r="126" spans="1:11" ht="15">
      <c r="A126" s="14"/>
      <c r="B126" s="15"/>
      <c r="C126" s="2"/>
      <c r="D126" s="28"/>
      <c r="E126" s="33"/>
      <c r="F126" s="33"/>
      <c r="G126" s="76"/>
      <c r="H126" s="25"/>
      <c r="I126" s="60"/>
      <c r="J126" s="60"/>
      <c r="K126" s="60"/>
    </row>
    <row r="127" spans="1:11" ht="15">
      <c r="A127" s="7"/>
      <c r="D127" s="28"/>
      <c r="E127" s="33"/>
      <c r="F127" s="33"/>
      <c r="G127" s="76"/>
      <c r="H127" s="25"/>
      <c r="I127" s="60"/>
      <c r="J127" s="60"/>
      <c r="K127" s="60"/>
    </row>
    <row r="128" spans="1:11" ht="15">
      <c r="A128" s="14">
        <f>+A125+1</f>
        <v>61</v>
      </c>
      <c r="B128" s="15"/>
      <c r="C128" s="16" t="s">
        <v>80</v>
      </c>
      <c r="D128" s="28"/>
      <c r="E128" s="33"/>
      <c r="F128" s="33"/>
      <c r="G128" s="76"/>
      <c r="H128" s="25"/>
      <c r="I128" s="60"/>
      <c r="J128" s="60"/>
      <c r="K128" s="60"/>
    </row>
    <row r="129" spans="1:11" ht="15">
      <c r="A129" s="14">
        <f aca="true" t="shared" si="6" ref="A129:A134">+A128+1</f>
        <v>62</v>
      </c>
      <c r="B129" s="15"/>
      <c r="C129" s="55" t="s">
        <v>27</v>
      </c>
      <c r="D129" s="56" t="s">
        <v>28</v>
      </c>
      <c r="E129" s="33">
        <v>55063188.14797563</v>
      </c>
      <c r="F129" s="33">
        <v>55143409</v>
      </c>
      <c r="G129" s="78">
        <f aca="true" t="shared" si="7" ref="G129:G134">F129-E129</f>
        <v>80220.85202436894</v>
      </c>
      <c r="H129" s="25">
        <f>(F129/E129)-1</f>
        <v>0.0014568871640483483</v>
      </c>
      <c r="I129" s="31"/>
      <c r="J129" s="60"/>
      <c r="K129" s="60"/>
    </row>
    <row r="130" spans="1:11" ht="15">
      <c r="A130" s="14">
        <f t="shared" si="6"/>
        <v>63</v>
      </c>
      <c r="B130" s="15"/>
      <c r="C130" s="55" t="s">
        <v>81</v>
      </c>
      <c r="D130" s="56" t="s">
        <v>28</v>
      </c>
      <c r="E130" s="33">
        <v>0</v>
      </c>
      <c r="F130" s="33">
        <v>0</v>
      </c>
      <c r="G130" s="78">
        <f t="shared" si="7"/>
        <v>0</v>
      </c>
      <c r="H130" s="25">
        <v>0</v>
      </c>
      <c r="J130" s="60"/>
      <c r="K130" s="60"/>
    </row>
    <row r="131" spans="1:11" ht="15">
      <c r="A131" s="14">
        <f t="shared" si="6"/>
        <v>64</v>
      </c>
      <c r="B131" s="15"/>
      <c r="C131" s="55" t="s">
        <v>82</v>
      </c>
      <c r="D131" s="22" t="s">
        <v>11</v>
      </c>
      <c r="E131" s="33">
        <v>0</v>
      </c>
      <c r="F131" s="33">
        <v>0</v>
      </c>
      <c r="G131" s="78">
        <f t="shared" si="7"/>
        <v>0</v>
      </c>
      <c r="H131" s="25">
        <v>0</v>
      </c>
      <c r="I131" s="60"/>
      <c r="J131" s="60"/>
      <c r="K131" s="60"/>
    </row>
    <row r="132" spans="1:11" ht="15">
      <c r="A132" s="14">
        <f t="shared" si="6"/>
        <v>65</v>
      </c>
      <c r="B132" s="15"/>
      <c r="C132" s="16" t="s">
        <v>83</v>
      </c>
      <c r="D132" s="22" t="s">
        <v>30</v>
      </c>
      <c r="E132" s="33">
        <v>1982020.4717501996</v>
      </c>
      <c r="F132" s="33">
        <v>1984908</v>
      </c>
      <c r="G132" s="78">
        <f t="shared" si="7"/>
        <v>2887.528249800438</v>
      </c>
      <c r="H132" s="25">
        <f>(F132/E132)-1</f>
        <v>0.0014568609613050398</v>
      </c>
      <c r="I132" s="31"/>
      <c r="J132" s="60"/>
      <c r="K132" s="60"/>
    </row>
    <row r="133" spans="1:11" ht="15.75" thickBot="1">
      <c r="A133" s="14">
        <f t="shared" si="6"/>
        <v>66</v>
      </c>
      <c r="B133" s="15"/>
      <c r="C133" s="16" t="s">
        <v>84</v>
      </c>
      <c r="D133" s="22" t="str">
        <f>D132</f>
        <v>W/S</v>
      </c>
      <c r="E133" s="29">
        <v>1130573.7189314987</v>
      </c>
      <c r="F133" s="29">
        <v>1132221</v>
      </c>
      <c r="G133" s="77">
        <f t="shared" si="7"/>
        <v>1647.2810685012955</v>
      </c>
      <c r="H133" s="25">
        <f>(F133/E133)-1</f>
        <v>0.0014570310992707558</v>
      </c>
      <c r="I133" s="31"/>
      <c r="J133" s="60"/>
      <c r="K133" s="60"/>
    </row>
    <row r="134" spans="1:11" ht="15">
      <c r="A134" s="14">
        <f t="shared" si="6"/>
        <v>67</v>
      </c>
      <c r="B134" s="15"/>
      <c r="C134" s="16" t="s">
        <v>85</v>
      </c>
      <c r="D134" s="22"/>
      <c r="E134" s="33">
        <v>58175782.33865733</v>
      </c>
      <c r="F134" s="33">
        <v>58260538</v>
      </c>
      <c r="G134" s="78">
        <f t="shared" si="7"/>
        <v>84755.661342673</v>
      </c>
      <c r="H134" s="25">
        <f>(F134/E134)-1</f>
        <v>0.0014568890685351388</v>
      </c>
      <c r="I134" s="31"/>
      <c r="J134" s="60"/>
      <c r="K134" s="60"/>
    </row>
    <row r="135" spans="1:11" ht="15">
      <c r="A135" s="14"/>
      <c r="B135" s="15"/>
      <c r="C135" s="16"/>
      <c r="D135" s="22"/>
      <c r="E135" s="33"/>
      <c r="F135" s="33"/>
      <c r="G135" s="76"/>
      <c r="H135" s="25"/>
      <c r="I135" s="60"/>
      <c r="J135" s="60"/>
      <c r="K135" s="60"/>
    </row>
    <row r="136" spans="1:11" ht="15">
      <c r="A136" s="14">
        <f>+A134+1</f>
        <v>68</v>
      </c>
      <c r="B136" s="15"/>
      <c r="C136" s="16" t="s">
        <v>86</v>
      </c>
      <c r="D136" s="22"/>
      <c r="E136" s="33"/>
      <c r="F136" s="33"/>
      <c r="G136" s="76"/>
      <c r="H136" s="25"/>
      <c r="I136" s="60"/>
      <c r="J136" s="60"/>
      <c r="K136" s="60"/>
    </row>
    <row r="137" spans="1:11" ht="15">
      <c r="A137" s="14">
        <f aca="true" t="shared" si="8" ref="A137:A142">+A136+1</f>
        <v>69</v>
      </c>
      <c r="B137" s="15"/>
      <c r="C137" s="16" t="s">
        <v>87</v>
      </c>
      <c r="D137" s="22"/>
      <c r="E137" s="33"/>
      <c r="F137" s="33"/>
      <c r="G137" s="76"/>
      <c r="H137" s="25"/>
      <c r="I137" s="60"/>
      <c r="J137" s="60"/>
      <c r="K137" s="60"/>
    </row>
    <row r="138" spans="1:11" ht="15">
      <c r="A138" s="14">
        <f t="shared" si="8"/>
        <v>70</v>
      </c>
      <c r="B138" s="15"/>
      <c r="C138" s="16" t="s">
        <v>88</v>
      </c>
      <c r="D138" s="22" t="s">
        <v>30</v>
      </c>
      <c r="E138" s="33">
        <v>1260574.1153088326</v>
      </c>
      <c r="F138" s="33">
        <v>1262411</v>
      </c>
      <c r="G138" s="78">
        <f>F138-E138</f>
        <v>1836.88469116739</v>
      </c>
      <c r="H138" s="25">
        <f>(F138/E138)-1</f>
        <v>0.0014571810327212997</v>
      </c>
      <c r="J138" s="60"/>
      <c r="K138" s="60"/>
    </row>
    <row r="139" spans="1:11" ht="15">
      <c r="A139" s="14">
        <f t="shared" si="8"/>
        <v>71</v>
      </c>
      <c r="B139" s="15"/>
      <c r="C139" s="16" t="s">
        <v>89</v>
      </c>
      <c r="D139" s="22"/>
      <c r="E139" s="33"/>
      <c r="F139" s="33"/>
      <c r="G139" s="76"/>
      <c r="H139" s="25"/>
      <c r="I139" s="60"/>
      <c r="J139" s="60"/>
      <c r="K139" s="60"/>
    </row>
    <row r="140" spans="1:11" ht="15">
      <c r="A140" s="14">
        <f t="shared" si="8"/>
        <v>72</v>
      </c>
      <c r="B140" s="15"/>
      <c r="C140" s="16" t="s">
        <v>90</v>
      </c>
      <c r="D140" s="22" t="s">
        <v>60</v>
      </c>
      <c r="E140" s="33">
        <v>17079369.480017778</v>
      </c>
      <c r="F140" s="33">
        <v>16162015</v>
      </c>
      <c r="G140" s="78">
        <f>F140-E140</f>
        <v>-917354.4800177775</v>
      </c>
      <c r="H140" s="25">
        <f>(F140/E140)-1</f>
        <v>-0.05371126147783434</v>
      </c>
      <c r="I140" s="31"/>
      <c r="J140" s="60"/>
      <c r="K140" s="60"/>
    </row>
    <row r="141" spans="1:11" ht="15">
      <c r="A141" s="14">
        <f t="shared" si="8"/>
        <v>73</v>
      </c>
      <c r="B141" s="15"/>
      <c r="C141" s="16" t="s">
        <v>91</v>
      </c>
      <c r="D141" s="22"/>
      <c r="E141" s="33"/>
      <c r="F141" s="33"/>
      <c r="G141" s="76"/>
      <c r="H141" s="25"/>
      <c r="I141" s="60"/>
      <c r="J141" s="60"/>
      <c r="K141" s="60"/>
    </row>
    <row r="142" spans="1:11" ht="15.75" thickBot="1">
      <c r="A142" s="14">
        <f t="shared" si="8"/>
        <v>74</v>
      </c>
      <c r="B142" s="15"/>
      <c r="C142" s="16" t="s">
        <v>92</v>
      </c>
      <c r="D142" s="22" t="str">
        <f>+D140</f>
        <v>GP</v>
      </c>
      <c r="E142" s="29">
        <v>85294.72593470119</v>
      </c>
      <c r="F142" s="29">
        <v>80713</v>
      </c>
      <c r="G142" s="77">
        <f>F142-E142</f>
        <v>-4581.725934701186</v>
      </c>
      <c r="H142" s="25">
        <f>(F142/E142)-1</f>
        <v>-0.05371640373413944</v>
      </c>
      <c r="I142" s="31"/>
      <c r="J142" s="60"/>
      <c r="K142" s="60"/>
    </row>
    <row r="143" spans="1:11" ht="15">
      <c r="A143" s="14">
        <f>+A142+1</f>
        <v>75</v>
      </c>
      <c r="B143" s="15"/>
      <c r="C143" s="16" t="s">
        <v>93</v>
      </c>
      <c r="D143" s="28"/>
      <c r="E143" s="33">
        <v>18425238.321261313</v>
      </c>
      <c r="F143" s="33">
        <v>17505139</v>
      </c>
      <c r="G143" s="78">
        <f>F143-E143</f>
        <v>-920099.3212613128</v>
      </c>
      <c r="H143" s="25">
        <f>(F143/E143)-1</f>
        <v>-0.04993690204807766</v>
      </c>
      <c r="I143" s="60"/>
      <c r="J143" s="60"/>
      <c r="K143" s="60"/>
    </row>
    <row r="144" spans="1:11" ht="15">
      <c r="A144" s="14"/>
      <c r="B144" s="15"/>
      <c r="C144" s="16"/>
      <c r="D144" s="22"/>
      <c r="E144" s="33"/>
      <c r="F144" s="33"/>
      <c r="G144" s="76"/>
      <c r="H144" s="25"/>
      <c r="I144" s="60"/>
      <c r="J144" s="60"/>
      <c r="K144" s="60"/>
    </row>
    <row r="145" spans="1:11" ht="15">
      <c r="A145" s="14">
        <f>+A143+1</f>
        <v>76</v>
      </c>
      <c r="B145" s="15"/>
      <c r="C145" s="16" t="s">
        <v>94</v>
      </c>
      <c r="D145" s="22"/>
      <c r="E145" s="33"/>
      <c r="F145" s="33"/>
      <c r="G145" s="76"/>
      <c r="H145" s="25"/>
      <c r="I145" s="60"/>
      <c r="J145" s="60"/>
      <c r="K145" s="60"/>
    </row>
    <row r="146" spans="1:11" ht="15">
      <c r="A146" s="14">
        <f>+A145+1</f>
        <v>77</v>
      </c>
      <c r="B146" s="15"/>
      <c r="C146" s="79" t="s">
        <v>95</v>
      </c>
      <c r="D146" s="80"/>
      <c r="E146" s="44">
        <v>0.2579806499999999</v>
      </c>
      <c r="F146" s="44">
        <v>0.258</v>
      </c>
      <c r="G146" s="81">
        <f>F146-E146</f>
        <v>1.9350000000084577E-05</v>
      </c>
      <c r="H146" s="25">
        <f>(F146/E146)-1</f>
        <v>7.500562542217537E-05</v>
      </c>
      <c r="I146" s="60"/>
      <c r="J146" s="60"/>
      <c r="K146" s="60"/>
    </row>
    <row r="147" spans="1:11" ht="15">
      <c r="A147" s="14">
        <f>+A146+1</f>
        <v>78</v>
      </c>
      <c r="B147" s="15"/>
      <c r="C147" s="2" t="s">
        <v>96</v>
      </c>
      <c r="D147" s="80"/>
      <c r="E147" s="44">
        <v>0.2573483321066881</v>
      </c>
      <c r="F147" s="44">
        <v>0.2573</v>
      </c>
      <c r="G147" s="81">
        <f>F147-E147</f>
        <v>-4.8332106688142584E-05</v>
      </c>
      <c r="H147" s="25">
        <f>(F147/E147)-1</f>
        <v>-0.00018780812097163313</v>
      </c>
      <c r="I147" s="60"/>
      <c r="J147" s="60"/>
      <c r="K147" s="60"/>
    </row>
    <row r="148" spans="1:11" ht="15">
      <c r="A148" s="14">
        <f>+A147+1</f>
        <v>79</v>
      </c>
      <c r="B148" s="15"/>
      <c r="C148" s="2"/>
      <c r="D148" s="80"/>
      <c r="E148" s="33"/>
      <c r="F148" s="33"/>
      <c r="G148" s="81"/>
      <c r="H148" s="25"/>
      <c r="I148" s="60"/>
      <c r="J148" s="60"/>
      <c r="K148" s="60"/>
    </row>
    <row r="149" spans="1:11" ht="15">
      <c r="A149" s="14">
        <f>+A148+1</f>
        <v>80</v>
      </c>
      <c r="B149" s="15"/>
      <c r="C149" s="79" t="s">
        <v>97</v>
      </c>
      <c r="D149" s="82"/>
      <c r="E149" s="83">
        <v>1.3477</v>
      </c>
      <c r="F149" s="83">
        <v>1.3477</v>
      </c>
      <c r="G149" s="84">
        <f>F149-E149</f>
        <v>0</v>
      </c>
      <c r="H149" s="25">
        <f>(F149/E149)-1</f>
        <v>0</v>
      </c>
      <c r="I149" s="60"/>
      <c r="J149" s="60"/>
      <c r="K149" s="60"/>
    </row>
    <row r="150" spans="1:11" ht="15">
      <c r="A150" s="14">
        <f>+A149+1</f>
        <v>81</v>
      </c>
      <c r="B150" s="15"/>
      <c r="C150" s="16" t="s">
        <v>98</v>
      </c>
      <c r="D150" s="85"/>
      <c r="E150" s="33">
        <v>0</v>
      </c>
      <c r="F150" s="33">
        <v>0</v>
      </c>
      <c r="G150" s="78">
        <f>F150-E150</f>
        <v>0</v>
      </c>
      <c r="H150" s="25">
        <v>0</v>
      </c>
      <c r="I150" s="60"/>
      <c r="J150" s="60"/>
      <c r="K150" s="60"/>
    </row>
    <row r="151" spans="1:11" ht="15">
      <c r="A151" s="14"/>
      <c r="B151" s="15"/>
      <c r="C151" s="16"/>
      <c r="D151" s="28"/>
      <c r="E151" s="33"/>
      <c r="F151" s="33"/>
      <c r="G151" s="76"/>
      <c r="H151" s="57"/>
      <c r="I151" s="60"/>
      <c r="J151" s="60"/>
      <c r="K151" s="60"/>
    </row>
    <row r="152" spans="1:11" ht="15">
      <c r="A152" s="14">
        <f>+A150+1</f>
        <v>82</v>
      </c>
      <c r="B152" s="15"/>
      <c r="C152" s="79" t="s">
        <v>99</v>
      </c>
      <c r="D152" s="28" t="s">
        <v>68</v>
      </c>
      <c r="E152" s="33">
        <v>33763971.53177666</v>
      </c>
      <c r="F152" s="33">
        <v>34370822</v>
      </c>
      <c r="G152" s="78">
        <f>F152-E152</f>
        <v>606850.4682233408</v>
      </c>
      <c r="H152" s="25">
        <f>(F152/E152)-1</f>
        <v>0.017973314177575528</v>
      </c>
      <c r="J152" s="60"/>
      <c r="K152" s="60"/>
    </row>
    <row r="153" spans="1:11" ht="15">
      <c r="A153" s="14">
        <f>+A152+1</f>
        <v>83</v>
      </c>
      <c r="B153" s="15"/>
      <c r="C153" s="2" t="s">
        <v>100</v>
      </c>
      <c r="D153" s="28" t="s">
        <v>101</v>
      </c>
      <c r="E153" s="33">
        <v>0</v>
      </c>
      <c r="F153" s="33">
        <v>0</v>
      </c>
      <c r="G153" s="78">
        <f>F153-E153</f>
        <v>0</v>
      </c>
      <c r="H153" s="25">
        <v>0</v>
      </c>
      <c r="I153" s="31"/>
      <c r="J153" s="60"/>
      <c r="K153" s="60"/>
    </row>
    <row r="154" spans="1:11" ht="15">
      <c r="A154" s="14">
        <f>A153+1</f>
        <v>84</v>
      </c>
      <c r="B154" s="15"/>
      <c r="C154" s="2" t="s">
        <v>102</v>
      </c>
      <c r="D154" s="28" t="s">
        <v>11</v>
      </c>
      <c r="E154" s="33">
        <v>-4423332.915543636</v>
      </c>
      <c r="F154" s="33">
        <v>-4185750</v>
      </c>
      <c r="G154" s="78">
        <f>F154-E154</f>
        <v>237582.9155436363</v>
      </c>
      <c r="H154" s="25">
        <f>(F154/E154)-1</f>
        <v>-0.05371128967226668</v>
      </c>
      <c r="I154" s="31"/>
      <c r="J154" s="60"/>
      <c r="K154" s="60"/>
    </row>
    <row r="155" spans="1:11" ht="15.75" thickBot="1">
      <c r="A155" s="14">
        <f>A154+1</f>
        <v>85</v>
      </c>
      <c r="B155" s="15"/>
      <c r="C155" s="2" t="s">
        <v>103</v>
      </c>
      <c r="D155" s="28" t="s">
        <v>11</v>
      </c>
      <c r="E155" s="29">
        <v>-5386457.877727077</v>
      </c>
      <c r="F155" s="29">
        <v>-5159608</v>
      </c>
      <c r="G155" s="77">
        <f>F155-E155</f>
        <v>226849.87772707734</v>
      </c>
      <c r="H155" s="25">
        <f>(F155/E155)-1</f>
        <v>-0.04211485226035061</v>
      </c>
      <c r="I155" s="26"/>
      <c r="J155" s="60"/>
      <c r="K155" s="60"/>
    </row>
    <row r="156" spans="1:8" ht="15">
      <c r="A156" s="14">
        <f>A155+1</f>
        <v>86</v>
      </c>
      <c r="B156" s="15"/>
      <c r="C156" s="79" t="s">
        <v>104</v>
      </c>
      <c r="D156" s="28" t="s">
        <v>105</v>
      </c>
      <c r="E156" s="33">
        <v>23954180.738505945</v>
      </c>
      <c r="F156" s="33">
        <v>25025464</v>
      </c>
      <c r="G156" s="78">
        <f>F156-E156</f>
        <v>1071283.2614940554</v>
      </c>
      <c r="H156" s="25">
        <f>(F156/E156)-1</f>
        <v>0.04472218328769584</v>
      </c>
    </row>
    <row r="157" spans="1:8" ht="15">
      <c r="A157" s="14"/>
      <c r="B157" s="15"/>
      <c r="C157" s="2"/>
      <c r="D157" s="28"/>
      <c r="E157" s="33"/>
      <c r="F157" s="33"/>
      <c r="G157" s="76"/>
      <c r="H157" s="25"/>
    </row>
    <row r="158" spans="1:8" ht="15">
      <c r="A158" s="14">
        <f>+A156+1</f>
        <v>87</v>
      </c>
      <c r="B158" s="15"/>
      <c r="C158" s="79" t="s">
        <v>106</v>
      </c>
      <c r="D158" s="28" t="s">
        <v>68</v>
      </c>
      <c r="E158" s="33">
        <v>131199496.24456564</v>
      </c>
      <c r="F158" s="33">
        <v>133557587</v>
      </c>
      <c r="G158" s="78">
        <f>F158-E158</f>
        <v>2358090.755434364</v>
      </c>
      <c r="H158" s="25">
        <f>(F158/E158)-1</f>
        <v>0.017973321719457758</v>
      </c>
    </row>
    <row r="159" spans="1:8" ht="15">
      <c r="A159" s="14"/>
      <c r="B159" s="15"/>
      <c r="C159" s="79"/>
      <c r="D159" s="28"/>
      <c r="E159" s="33"/>
      <c r="F159" s="33"/>
      <c r="G159" s="75"/>
      <c r="H159" s="25"/>
    </row>
    <row r="160" spans="1:9" ht="15">
      <c r="A160" s="14">
        <f>+A158+1</f>
        <v>88</v>
      </c>
      <c r="B160" s="15"/>
      <c r="C160" s="16" t="str">
        <f>"REVENUE REQUIREMENT      (sum lns "&amp;A125&amp;", "&amp;A134&amp;", "&amp;A143&amp;", "&amp;A156&amp;", "&amp;A158&amp;")"</f>
        <v>REVENUE REQUIREMENT      (sum lns 60, 67, 75, 86, 87)</v>
      </c>
      <c r="D160" s="28"/>
      <c r="E160" s="23">
        <v>264291239.71173</v>
      </c>
      <c r="F160" s="23">
        <v>266914585</v>
      </c>
      <c r="G160" s="24">
        <f>F160-E160</f>
        <v>2623345.2882699966</v>
      </c>
      <c r="H160" s="25">
        <f>(F160/E160)-1</f>
        <v>0.00992596383872324</v>
      </c>
      <c r="I160" s="26"/>
    </row>
    <row r="161" spans="1:8" ht="15">
      <c r="A161" s="14"/>
      <c r="B161" s="15"/>
      <c r="C161" s="16"/>
      <c r="D161" s="28"/>
      <c r="E161" s="28"/>
      <c r="F161" s="53"/>
      <c r="G161" s="53"/>
      <c r="H161" s="5"/>
    </row>
    <row r="162" spans="1:8" ht="15">
      <c r="A162" s="14"/>
      <c r="B162" s="15"/>
      <c r="C162" s="16"/>
      <c r="D162" s="28"/>
      <c r="E162" s="28"/>
      <c r="F162" s="53"/>
      <c r="G162" s="53"/>
      <c r="H162" s="5"/>
    </row>
    <row r="163" spans="1:8" ht="15">
      <c r="A163" s="14"/>
      <c r="B163" s="15"/>
      <c r="C163" s="16"/>
      <c r="D163" s="28"/>
      <c r="E163" s="28"/>
      <c r="F163" s="53"/>
      <c r="G163" s="53"/>
      <c r="H163" s="5"/>
    </row>
    <row r="164" spans="1:8" ht="15">
      <c r="A164" s="14"/>
      <c r="B164" s="15"/>
      <c r="C164" s="16"/>
      <c r="D164" s="28"/>
      <c r="E164" s="28"/>
      <c r="F164" s="53"/>
      <c r="G164" s="53"/>
      <c r="H164" s="5"/>
    </row>
    <row r="165" spans="1:9" ht="15.75">
      <c r="A165" s="1"/>
      <c r="B165" s="2"/>
      <c r="C165" s="3"/>
      <c r="D165" s="4"/>
      <c r="E165" s="4"/>
      <c r="F165" s="2"/>
      <c r="G165" s="2"/>
      <c r="H165" s="5"/>
      <c r="I165" s="6" t="s">
        <v>107</v>
      </c>
    </row>
    <row r="166" spans="1:9" ht="18">
      <c r="A166" s="110" t="s">
        <v>1</v>
      </c>
      <c r="B166" s="110"/>
      <c r="C166" s="110"/>
      <c r="D166" s="110"/>
      <c r="E166" s="110"/>
      <c r="F166" s="110"/>
      <c r="G166" s="110"/>
      <c r="H166" s="110"/>
      <c r="I166" s="110"/>
    </row>
    <row r="167" spans="1:7" ht="15">
      <c r="A167" s="1"/>
      <c r="B167" s="2"/>
      <c r="C167" s="8"/>
      <c r="D167" s="9"/>
      <c r="E167" s="9"/>
      <c r="F167" s="8"/>
      <c r="G167" s="8"/>
    </row>
    <row r="168" spans="1:9" ht="15">
      <c r="A168" s="111" t="str">
        <f>A4</f>
        <v>Comparison - 2021 Projected Data to 2019 Actual Data</v>
      </c>
      <c r="B168" s="111"/>
      <c r="C168" s="111"/>
      <c r="D168" s="111"/>
      <c r="E168" s="111"/>
      <c r="F168" s="111"/>
      <c r="G168" s="111"/>
      <c r="H168" s="111"/>
      <c r="I168" s="111"/>
    </row>
    <row r="169" spans="1:8" ht="15">
      <c r="A169" s="14"/>
      <c r="B169" s="15"/>
      <c r="C169" s="16"/>
      <c r="D169" s="65"/>
      <c r="E169" s="65"/>
      <c r="F169" s="66"/>
      <c r="G169" s="66"/>
      <c r="H169" s="5"/>
    </row>
    <row r="170" spans="1:8" ht="15">
      <c r="A170" s="14"/>
      <c r="B170" s="15"/>
      <c r="C170" s="2"/>
      <c r="D170" s="12"/>
      <c r="E170" s="12"/>
      <c r="F170" s="2"/>
      <c r="G170" s="2"/>
      <c r="H170" s="5"/>
    </row>
    <row r="171" spans="1:9" ht="31.5">
      <c r="A171" s="14"/>
      <c r="B171" s="15"/>
      <c r="C171" s="86" t="s">
        <v>108</v>
      </c>
      <c r="D171" s="69"/>
      <c r="E171" s="18" t="str">
        <f>E7</f>
        <v>2019 Actual Data</v>
      </c>
      <c r="F171" s="18" t="str">
        <f>F7</f>
        <v>2021 Projected Data</v>
      </c>
      <c r="G171" s="18" t="str">
        <f>G7</f>
        <v>Dollar Difference</v>
      </c>
      <c r="H171" s="19" t="s">
        <v>6</v>
      </c>
      <c r="I171" s="20" t="s">
        <v>7</v>
      </c>
    </row>
    <row r="172" spans="1:8" ht="15.75" customHeight="1">
      <c r="A172" s="14"/>
      <c r="B172" s="15"/>
      <c r="C172" s="15"/>
      <c r="D172" s="15"/>
      <c r="E172" s="15"/>
      <c r="G172" s="50"/>
      <c r="H172" s="5"/>
    </row>
    <row r="173" spans="1:8" ht="15.75">
      <c r="A173" s="14" t="s">
        <v>109</v>
      </c>
      <c r="B173" s="15"/>
      <c r="C173" s="87"/>
      <c r="D173" s="15"/>
      <c r="E173" s="15"/>
      <c r="G173" s="16"/>
      <c r="H173" s="5"/>
    </row>
    <row r="174" spans="1:8" ht="15.75" thickBot="1">
      <c r="A174" s="21" t="s">
        <v>8</v>
      </c>
      <c r="B174" s="15"/>
      <c r="C174" s="16" t="s">
        <v>110</v>
      </c>
      <c r="D174" s="15"/>
      <c r="E174" s="15"/>
      <c r="G174" s="16"/>
      <c r="H174" s="5"/>
    </row>
    <row r="175" spans="1:8" ht="15">
      <c r="A175" s="14">
        <f>+A160+1</f>
        <v>89</v>
      </c>
      <c r="B175" s="15"/>
      <c r="C175" s="16" t="s">
        <v>111</v>
      </c>
      <c r="E175" s="23">
        <v>2845985598.9769235</v>
      </c>
      <c r="F175" s="23">
        <v>2941203636</v>
      </c>
      <c r="G175" s="24">
        <f>F175-E175</f>
        <v>95218037.02307653</v>
      </c>
      <c r="H175" s="25">
        <f>(F175/E175)-1</f>
        <v>0.033456963751786306</v>
      </c>
    </row>
    <row r="176" spans="1:8" ht="15">
      <c r="A176" s="14">
        <f>+A175+1</f>
        <v>90</v>
      </c>
      <c r="B176" s="15"/>
      <c r="C176" s="16" t="s">
        <v>112</v>
      </c>
      <c r="D176" s="47"/>
      <c r="E176" s="23">
        <v>41295649</v>
      </c>
      <c r="F176" s="23">
        <v>41295649</v>
      </c>
      <c r="G176" s="34">
        <f>F176-E176</f>
        <v>0</v>
      </c>
      <c r="H176" s="25">
        <f>(F176/E176)-1</f>
        <v>0</v>
      </c>
    </row>
    <row r="177" spans="1:9" ht="15.75" thickBot="1">
      <c r="A177" s="14">
        <f>+A176+1</f>
        <v>91</v>
      </c>
      <c r="B177" s="15"/>
      <c r="C177" s="16" t="s">
        <v>113</v>
      </c>
      <c r="D177" s="22"/>
      <c r="E177" s="88">
        <v>81263837.35</v>
      </c>
      <c r="F177" s="88">
        <v>81263837</v>
      </c>
      <c r="G177" s="30">
        <f>F177-E177</f>
        <v>-0.3499999940395355</v>
      </c>
      <c r="H177" s="25">
        <f>(F177/E177)-1</f>
        <v>-4.306958789612736E-09</v>
      </c>
      <c r="I177" s="26"/>
    </row>
    <row r="178" spans="1:8" ht="15">
      <c r="A178" s="14">
        <f>+A177+1</f>
        <v>92</v>
      </c>
      <c r="B178" s="15"/>
      <c r="C178" s="16" t="s">
        <v>114</v>
      </c>
      <c r="E178" s="23">
        <v>2723426112.6269236</v>
      </c>
      <c r="F178" s="23">
        <v>2818644150</v>
      </c>
      <c r="G178" s="34">
        <f>F178-E178</f>
        <v>95218037.37307644</v>
      </c>
      <c r="H178" s="25">
        <f>(F178/E178)-1</f>
        <v>0.03496259249759204</v>
      </c>
    </row>
    <row r="179" spans="1:8" ht="15">
      <c r="A179" s="14"/>
      <c r="B179" s="15"/>
      <c r="C179" s="2"/>
      <c r="D179" s="22"/>
      <c r="E179" s="33"/>
      <c r="F179" s="33"/>
      <c r="G179" s="75"/>
      <c r="H179" s="25"/>
    </row>
    <row r="180" spans="1:8" ht="15">
      <c r="A180" s="14">
        <f>+A178+1</f>
        <v>93</v>
      </c>
      <c r="B180" s="15"/>
      <c r="C180" s="16" t="s">
        <v>115</v>
      </c>
      <c r="E180" s="33"/>
      <c r="F180" s="33"/>
      <c r="G180" s="75"/>
      <c r="H180" s="25"/>
    </row>
    <row r="181" spans="1:8" ht="15.75">
      <c r="A181" s="14"/>
      <c r="B181" s="15"/>
      <c r="C181" s="87"/>
      <c r="D181" s="69"/>
      <c r="E181" s="33"/>
      <c r="F181" s="33"/>
      <c r="G181" s="75"/>
      <c r="H181" s="25"/>
    </row>
    <row r="182" spans="1:8" ht="15">
      <c r="A182" s="14">
        <f>A180+1</f>
        <v>94</v>
      </c>
      <c r="B182" s="15"/>
      <c r="C182" s="16" t="s">
        <v>116</v>
      </c>
      <c r="D182" s="22"/>
      <c r="E182" s="33"/>
      <c r="F182" s="33"/>
      <c r="G182" s="75"/>
      <c r="H182" s="25"/>
    </row>
    <row r="183" spans="1:8" ht="15">
      <c r="A183" s="14">
        <f>+A182+1</f>
        <v>95</v>
      </c>
      <c r="B183" s="15"/>
      <c r="C183" s="16" t="s">
        <v>117</v>
      </c>
      <c r="D183" s="22" t="s">
        <v>68</v>
      </c>
      <c r="E183" s="33">
        <v>0</v>
      </c>
      <c r="F183" s="33">
        <v>0</v>
      </c>
      <c r="G183" s="34">
        <f>F183-E183</f>
        <v>0</v>
      </c>
      <c r="H183" s="25">
        <v>0</v>
      </c>
    </row>
    <row r="184" spans="1:9" ht="15">
      <c r="A184" s="14">
        <f>+A183+1</f>
        <v>96</v>
      </c>
      <c r="B184" s="15"/>
      <c r="C184" s="16" t="s">
        <v>27</v>
      </c>
      <c r="D184" s="15" t="s">
        <v>28</v>
      </c>
      <c r="E184" s="33">
        <v>11978830.276208684</v>
      </c>
      <c r="F184" s="33">
        <v>11996282</v>
      </c>
      <c r="G184" s="34">
        <f>F184-E184</f>
        <v>17451.72379131615</v>
      </c>
      <c r="H184" s="25">
        <f>(F184/E184)-1</f>
        <v>0.0014568804623584786</v>
      </c>
      <c r="I184" s="31"/>
    </row>
    <row r="185" spans="1:8" ht="15">
      <c r="A185" s="14">
        <f>+A184+1</f>
        <v>97</v>
      </c>
      <c r="B185" s="15"/>
      <c r="C185" s="16" t="s">
        <v>118</v>
      </c>
      <c r="D185" s="22" t="s">
        <v>68</v>
      </c>
      <c r="E185" s="33">
        <v>0</v>
      </c>
      <c r="F185" s="33">
        <v>0</v>
      </c>
      <c r="G185" s="34">
        <f>F185-E185</f>
        <v>0</v>
      </c>
      <c r="H185" s="25">
        <v>0</v>
      </c>
    </row>
    <row r="186" spans="1:8" ht="15.75" thickBot="1">
      <c r="A186" s="14">
        <f>+A185+1</f>
        <v>98</v>
      </c>
      <c r="B186" s="15"/>
      <c r="C186" s="16" t="s">
        <v>119</v>
      </c>
      <c r="D186" s="22" t="s">
        <v>68</v>
      </c>
      <c r="E186" s="29">
        <v>0</v>
      </c>
      <c r="F186" s="29">
        <v>0</v>
      </c>
      <c r="G186" s="30">
        <f>F186-E186</f>
        <v>0</v>
      </c>
      <c r="H186" s="25">
        <v>0</v>
      </c>
    </row>
    <row r="187" spans="1:9" ht="15">
      <c r="A187" s="14">
        <f>+A186+1</f>
        <v>99</v>
      </c>
      <c r="B187" s="15"/>
      <c r="C187" s="16" t="s">
        <v>120</v>
      </c>
      <c r="D187" s="22"/>
      <c r="E187" s="33">
        <v>11978830.276208684</v>
      </c>
      <c r="F187" s="33">
        <v>11996282</v>
      </c>
      <c r="G187" s="34">
        <f>F187-E187</f>
        <v>17451.72379131615</v>
      </c>
      <c r="H187" s="25">
        <f>(F187/E187)-1</f>
        <v>0.0014568804623584786</v>
      </c>
      <c r="I187" s="31"/>
    </row>
    <row r="188" spans="1:8" ht="15">
      <c r="A188" s="14"/>
      <c r="B188" s="15"/>
      <c r="C188" s="16" t="s">
        <v>105</v>
      </c>
      <c r="D188" s="47"/>
      <c r="E188" s="33"/>
      <c r="F188" s="33"/>
      <c r="G188" s="75"/>
      <c r="H188" s="25"/>
    </row>
    <row r="189" spans="1:8" ht="15">
      <c r="A189" s="14">
        <f>+A187+1</f>
        <v>100</v>
      </c>
      <c r="B189" s="15"/>
      <c r="C189" s="16" t="s">
        <v>121</v>
      </c>
      <c r="D189" s="22"/>
      <c r="E189" s="33"/>
      <c r="F189" s="33"/>
      <c r="G189" s="75"/>
      <c r="H189" s="25"/>
    </row>
    <row r="190" spans="1:8" ht="15">
      <c r="A190" s="14">
        <f>+A189+1</f>
        <v>101</v>
      </c>
      <c r="B190" s="15"/>
      <c r="C190" s="50" t="s">
        <v>122</v>
      </c>
      <c r="D190" s="89"/>
      <c r="E190" s="33">
        <v>0</v>
      </c>
      <c r="F190" s="33">
        <v>0</v>
      </c>
      <c r="G190" s="34">
        <f>F190-E190</f>
        <v>0</v>
      </c>
      <c r="H190" s="25">
        <v>0</v>
      </c>
    </row>
    <row r="191" spans="1:8" ht="15">
      <c r="A191" s="14"/>
      <c r="B191" s="15"/>
      <c r="C191" s="16"/>
      <c r="D191" s="22"/>
      <c r="E191" s="33"/>
      <c r="F191" s="33"/>
      <c r="G191" s="75"/>
      <c r="H191" s="25"/>
    </row>
    <row r="192" spans="1:8" ht="15">
      <c r="A192" s="14">
        <f>+A190+1</f>
        <v>102</v>
      </c>
      <c r="B192" s="15"/>
      <c r="C192" s="16" t="s">
        <v>123</v>
      </c>
      <c r="D192" s="22"/>
      <c r="E192" s="33"/>
      <c r="F192" s="33"/>
      <c r="G192" s="75"/>
      <c r="H192" s="25"/>
    </row>
    <row r="193" spans="1:8" ht="15">
      <c r="A193" s="14">
        <f>+A192+1</f>
        <v>103</v>
      </c>
      <c r="B193" s="90"/>
      <c r="C193" s="16" t="s">
        <v>124</v>
      </c>
      <c r="D193" s="90"/>
      <c r="E193" s="33">
        <v>3118401335.6923075</v>
      </c>
      <c r="F193" s="33">
        <v>3118401336</v>
      </c>
      <c r="G193" s="34">
        <f>F193-E193</f>
        <v>0.3076925277709961</v>
      </c>
      <c r="H193" s="25">
        <f>(F193/E193)-1</f>
        <v>9.866996109053616E-11</v>
      </c>
    </row>
    <row r="194" spans="1:8" ht="15">
      <c r="A194" s="14">
        <f>+A193+1</f>
        <v>104</v>
      </c>
      <c r="B194" s="90"/>
      <c r="C194" s="16" t="s">
        <v>125</v>
      </c>
      <c r="D194" s="90"/>
      <c r="E194" s="33">
        <v>0</v>
      </c>
      <c r="F194" s="33">
        <v>0</v>
      </c>
      <c r="G194" s="34">
        <f>F194-E194</f>
        <v>0</v>
      </c>
      <c r="H194" s="25">
        <v>0</v>
      </c>
    </row>
    <row r="195" spans="1:8" ht="15.75" thickBot="1">
      <c r="A195" s="14">
        <f>+A194+1</f>
        <v>105</v>
      </c>
      <c r="B195" s="90"/>
      <c r="C195" s="16" t="s">
        <v>126</v>
      </c>
      <c r="D195" s="91"/>
      <c r="E195" s="29">
        <v>3756540408.5784616</v>
      </c>
      <c r="F195" s="29">
        <v>3756540409</v>
      </c>
      <c r="G195" s="30">
        <f>F195-E195</f>
        <v>0.4215383529663086</v>
      </c>
      <c r="H195" s="25">
        <f>(F195/E195)-1</f>
        <v>1.1221445994635815E-10</v>
      </c>
    </row>
    <row r="196" spans="1:8" ht="15">
      <c r="A196" s="14">
        <f>+A195+1</f>
        <v>106</v>
      </c>
      <c r="B196" s="90"/>
      <c r="C196" s="16" t="s">
        <v>120</v>
      </c>
      <c r="D196" s="91"/>
      <c r="E196" s="33">
        <v>6874941744.270769</v>
      </c>
      <c r="F196" s="33">
        <v>6874941744</v>
      </c>
      <c r="G196" s="34">
        <f>F196-E196</f>
        <v>-0.2707691192626953</v>
      </c>
      <c r="H196" s="25">
        <f>(F196/E196)-1</f>
        <v>-3.9384939753972503E-11</v>
      </c>
    </row>
    <row r="197" spans="1:11" ht="15">
      <c r="A197" s="14"/>
      <c r="B197" s="15"/>
      <c r="C197" s="16"/>
      <c r="E197" s="7"/>
      <c r="G197" s="75"/>
      <c r="H197" s="25"/>
      <c r="K197" s="112"/>
    </row>
    <row r="198" spans="1:8" ht="15">
      <c r="A198" s="14"/>
      <c r="B198" s="15"/>
      <c r="C198" s="16"/>
      <c r="D198" s="22"/>
      <c r="E198" s="7"/>
      <c r="G198" s="75"/>
      <c r="H198" s="25"/>
    </row>
    <row r="199" spans="1:21" ht="15">
      <c r="A199" s="14"/>
      <c r="B199" s="15"/>
      <c r="C199" s="16" t="s">
        <v>127</v>
      </c>
      <c r="D199" s="15"/>
      <c r="E199" s="7"/>
      <c r="G199" s="75"/>
      <c r="H199" s="25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</row>
    <row r="200" spans="1:21" ht="15">
      <c r="A200" s="14">
        <f>A196+1</f>
        <v>107</v>
      </c>
      <c r="B200" s="90"/>
      <c r="C200" s="16" t="s">
        <v>124</v>
      </c>
      <c r="D200" s="28"/>
      <c r="E200" s="44">
        <v>0.45358949234602985</v>
      </c>
      <c r="F200" s="44">
        <v>0.4536</v>
      </c>
      <c r="G200" s="92">
        <f>F200-E200</f>
        <v>1.0507653970148745E-05</v>
      </c>
      <c r="H200" s="25">
        <f>(F200/E200)-1</f>
        <v>2.3165558610704906E-05</v>
      </c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</row>
    <row r="201" spans="1:8" ht="15">
      <c r="A201" s="14">
        <f>+A200+1</f>
        <v>108</v>
      </c>
      <c r="B201" s="90"/>
      <c r="C201" s="16" t="s">
        <v>125</v>
      </c>
      <c r="D201" s="28"/>
      <c r="E201" s="44">
        <v>0</v>
      </c>
      <c r="F201" s="44">
        <v>0</v>
      </c>
      <c r="G201" s="92">
        <f>F201-E201</f>
        <v>0</v>
      </c>
      <c r="H201" s="25">
        <v>0</v>
      </c>
    </row>
    <row r="202" spans="1:8" ht="15">
      <c r="A202" s="14">
        <f>+A201+1</f>
        <v>109</v>
      </c>
      <c r="B202" s="90"/>
      <c r="C202" s="16" t="s">
        <v>126</v>
      </c>
      <c r="D202" s="28"/>
      <c r="E202" s="44">
        <v>0.5464</v>
      </c>
      <c r="F202" s="44">
        <v>0.5464</v>
      </c>
      <c r="G202" s="92">
        <f>F202-E202</f>
        <v>0</v>
      </c>
      <c r="H202" s="25">
        <f>(F202/E202)-1</f>
        <v>0</v>
      </c>
    </row>
    <row r="203" spans="1:8" ht="15">
      <c r="A203" s="14"/>
      <c r="B203" s="90"/>
      <c r="C203" s="16"/>
      <c r="D203" s="28"/>
      <c r="E203" s="7"/>
      <c r="G203" s="93"/>
      <c r="H203" s="25"/>
    </row>
    <row r="204" spans="2:8" ht="15">
      <c r="B204" s="15"/>
      <c r="C204" s="16" t="s">
        <v>128</v>
      </c>
      <c r="D204" s="28"/>
      <c r="E204" s="7"/>
      <c r="G204" s="93"/>
      <c r="H204" s="25"/>
    </row>
    <row r="205" spans="1:8" ht="15">
      <c r="A205" s="14">
        <f>+A202+1</f>
        <v>110</v>
      </c>
      <c r="B205" s="15"/>
      <c r="C205" s="16" t="s">
        <v>124</v>
      </c>
      <c r="D205" s="28"/>
      <c r="E205" s="83">
        <v>0.0444</v>
      </c>
      <c r="F205" s="83">
        <v>0.0444</v>
      </c>
      <c r="G205" s="92">
        <f>F205-E205</f>
        <v>0</v>
      </c>
      <c r="H205" s="25">
        <f>(F205/E205)-1</f>
        <v>0</v>
      </c>
    </row>
    <row r="206" spans="1:8" ht="15">
      <c r="A206" s="14">
        <f>+A205+1</f>
        <v>111</v>
      </c>
      <c r="B206" s="15"/>
      <c r="C206" s="16" t="s">
        <v>125</v>
      </c>
      <c r="D206" s="28"/>
      <c r="E206" s="83">
        <v>0</v>
      </c>
      <c r="F206" s="83">
        <v>0</v>
      </c>
      <c r="G206" s="92">
        <f>F206-E206</f>
        <v>0</v>
      </c>
      <c r="H206" s="25">
        <v>0</v>
      </c>
    </row>
    <row r="207" spans="1:8" ht="15">
      <c r="A207" s="14">
        <f>+A206+1</f>
        <v>112</v>
      </c>
      <c r="B207" s="15"/>
      <c r="C207" s="16" t="s">
        <v>126</v>
      </c>
      <c r="D207" s="28"/>
      <c r="E207" s="83">
        <v>0.105</v>
      </c>
      <c r="F207" s="83">
        <v>0.105</v>
      </c>
      <c r="G207" s="92">
        <f>F207-E207</f>
        <v>0</v>
      </c>
      <c r="H207" s="25">
        <f>(F207/E207)-1</f>
        <v>0</v>
      </c>
    </row>
    <row r="208" spans="1:8" ht="15">
      <c r="A208" s="14"/>
      <c r="B208" s="15"/>
      <c r="C208" s="16"/>
      <c r="D208" s="28"/>
      <c r="E208" s="83"/>
      <c r="F208" s="83"/>
      <c r="G208" s="93"/>
      <c r="H208" s="25"/>
    </row>
    <row r="209" spans="1:8" ht="15">
      <c r="A209" s="14"/>
      <c r="B209" s="15"/>
      <c r="C209" s="16" t="s">
        <v>129</v>
      </c>
      <c r="D209" s="28"/>
      <c r="E209" s="83"/>
      <c r="F209" s="83"/>
      <c r="G209" s="93"/>
      <c r="H209" s="25"/>
    </row>
    <row r="210" spans="1:8" ht="15">
      <c r="A210" s="14">
        <f>A207+1</f>
        <v>113</v>
      </c>
      <c r="B210" s="15"/>
      <c r="C210" s="16" t="s">
        <v>124</v>
      </c>
      <c r="D210" s="28"/>
      <c r="E210" s="83">
        <v>0.0201</v>
      </c>
      <c r="F210" s="83">
        <v>0.0201</v>
      </c>
      <c r="G210" s="92">
        <f>F210-E210</f>
        <v>0</v>
      </c>
      <c r="H210" s="25">
        <f>(F210/E210)-1</f>
        <v>0</v>
      </c>
    </row>
    <row r="211" spans="1:8" ht="15">
      <c r="A211" s="14">
        <f>A210+1</f>
        <v>114</v>
      </c>
      <c r="B211" s="15"/>
      <c r="C211" s="16" t="s">
        <v>125</v>
      </c>
      <c r="D211" s="28"/>
      <c r="E211" s="83">
        <v>0</v>
      </c>
      <c r="F211" s="83">
        <v>0</v>
      </c>
      <c r="G211" s="92">
        <f>F211-E211</f>
        <v>0</v>
      </c>
      <c r="H211" s="25">
        <v>0</v>
      </c>
    </row>
    <row r="212" spans="1:8" ht="15.75" thickBot="1">
      <c r="A212" s="14">
        <f>A211+1</f>
        <v>115</v>
      </c>
      <c r="B212" s="15"/>
      <c r="C212" s="16" t="s">
        <v>126</v>
      </c>
      <c r="D212" s="28"/>
      <c r="E212" s="95">
        <v>0.0574</v>
      </c>
      <c r="F212" s="95">
        <v>0.0574</v>
      </c>
      <c r="G212" s="96">
        <f>F212-E212</f>
        <v>0</v>
      </c>
      <c r="H212" s="25">
        <f>(F212/E212)-1</f>
        <v>0</v>
      </c>
    </row>
    <row r="213" spans="1:8" ht="15">
      <c r="A213" s="14">
        <f>A212+1</f>
        <v>116</v>
      </c>
      <c r="B213" s="15"/>
      <c r="C213" s="16" t="s">
        <v>130</v>
      </c>
      <c r="D213" s="28"/>
      <c r="E213" s="83">
        <v>0.0775</v>
      </c>
      <c r="F213" s="83">
        <v>0.0775</v>
      </c>
      <c r="G213" s="92">
        <f>F213-E213</f>
        <v>0</v>
      </c>
      <c r="H213" s="25">
        <f>(F213/E213)-1</f>
        <v>0</v>
      </c>
    </row>
    <row r="214" spans="1:8" ht="15">
      <c r="A214" s="14"/>
      <c r="B214" s="15"/>
      <c r="C214" s="16"/>
      <c r="D214" s="28"/>
      <c r="E214" s="7"/>
      <c r="G214" s="93"/>
      <c r="H214" s="25"/>
    </row>
    <row r="215" spans="1:8" ht="15">
      <c r="A215" s="14"/>
      <c r="B215" s="15"/>
      <c r="C215" s="16" t="s">
        <v>131</v>
      </c>
      <c r="D215" s="28"/>
      <c r="E215" s="7"/>
      <c r="G215" s="93"/>
      <c r="H215" s="25"/>
    </row>
    <row r="216" spans="1:8" ht="15">
      <c r="A216" s="14">
        <f>A213+1</f>
        <v>117</v>
      </c>
      <c r="B216" s="15"/>
      <c r="C216" s="16" t="s">
        <v>132</v>
      </c>
      <c r="D216" s="28"/>
      <c r="E216" s="44">
        <v>0.21</v>
      </c>
      <c r="F216" s="44">
        <v>0.21</v>
      </c>
      <c r="G216" s="92">
        <f>F216-E216</f>
        <v>0</v>
      </c>
      <c r="H216" s="25">
        <f>(F216/E216)-1</f>
        <v>0</v>
      </c>
    </row>
    <row r="217" spans="1:8" ht="15">
      <c r="A217" s="14">
        <f>A216+1</f>
        <v>118</v>
      </c>
      <c r="B217" s="15"/>
      <c r="C217" s="16" t="s">
        <v>133</v>
      </c>
      <c r="D217" s="28"/>
      <c r="E217" s="44">
        <v>0.0607</v>
      </c>
      <c r="F217" s="44">
        <v>0.0607</v>
      </c>
      <c r="G217" s="92">
        <f>F217-E217</f>
        <v>0</v>
      </c>
      <c r="H217" s="25">
        <f>(F217/E217)-1</f>
        <v>0</v>
      </c>
    </row>
    <row r="218" spans="1:21" ht="15">
      <c r="A218" s="14">
        <f>A217+1</f>
        <v>119</v>
      </c>
      <c r="B218" s="8"/>
      <c r="C218" s="8" t="s">
        <v>134</v>
      </c>
      <c r="D218" s="9"/>
      <c r="E218" s="44">
        <v>0</v>
      </c>
      <c r="F218" s="44">
        <v>0</v>
      </c>
      <c r="G218" s="92">
        <f>F218-E218</f>
        <v>0</v>
      </c>
      <c r="H218" s="25">
        <v>0</v>
      </c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</row>
    <row r="219" spans="1:21" ht="15">
      <c r="A219" s="97"/>
      <c r="B219" s="8"/>
      <c r="C219" s="8"/>
      <c r="D219" s="9"/>
      <c r="E219" s="7"/>
      <c r="G219" s="93"/>
      <c r="H219" s="25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</row>
    <row r="220" spans="1:8" ht="15.75">
      <c r="A220" s="14"/>
      <c r="B220" s="15"/>
      <c r="C220" s="98" t="s">
        <v>135</v>
      </c>
      <c r="D220" s="9"/>
      <c r="E220" s="7"/>
      <c r="G220" s="93"/>
      <c r="H220" s="57"/>
    </row>
    <row r="221" spans="1:8" ht="15">
      <c r="A221" s="14"/>
      <c r="B221" s="15"/>
      <c r="C221" s="8" t="s">
        <v>136</v>
      </c>
      <c r="D221" s="9" t="s">
        <v>11</v>
      </c>
      <c r="E221" s="99">
        <v>1</v>
      </c>
      <c r="F221" s="99">
        <v>1</v>
      </c>
      <c r="G221" s="100">
        <f>F221-E221</f>
        <v>0</v>
      </c>
      <c r="H221" s="57">
        <f>(F221/E221)-1</f>
        <v>0</v>
      </c>
    </row>
    <row r="222" spans="1:9" ht="15">
      <c r="A222" s="14"/>
      <c r="B222" s="15"/>
      <c r="C222" s="8" t="s">
        <v>137</v>
      </c>
      <c r="D222" s="9" t="s">
        <v>60</v>
      </c>
      <c r="E222" s="99">
        <v>0.2180335530028149</v>
      </c>
      <c r="F222" s="99">
        <v>0.20632270057372004</v>
      </c>
      <c r="G222" s="100">
        <f>F222-E222</f>
        <v>-0.011710852429094865</v>
      </c>
      <c r="H222" s="57">
        <f>(F222/E222)-1</f>
        <v>-0.0537112397051277</v>
      </c>
      <c r="I222" s="31"/>
    </row>
    <row r="223" spans="1:9" ht="15">
      <c r="A223" s="14"/>
      <c r="B223" s="15"/>
      <c r="C223" s="8" t="s">
        <v>138</v>
      </c>
      <c r="D223" s="9" t="s">
        <v>101</v>
      </c>
      <c r="E223" s="99">
        <v>0.25807021368134186</v>
      </c>
      <c r="F223" s="99">
        <v>0.24230106108568567</v>
      </c>
      <c r="G223" s="100">
        <f>F223-E223</f>
        <v>-0.0157691525956562</v>
      </c>
      <c r="H223" s="57">
        <f>(F223/E223)-1</f>
        <v>-0.061104117250538326</v>
      </c>
      <c r="I223" s="31"/>
    </row>
    <row r="224" spans="1:9" ht="15">
      <c r="A224" s="14"/>
      <c r="B224" s="15"/>
      <c r="C224" s="8" t="s">
        <v>139</v>
      </c>
      <c r="D224" s="9" t="s">
        <v>28</v>
      </c>
      <c r="E224" s="99">
        <v>0.9569360131709529</v>
      </c>
      <c r="F224" s="99">
        <v>0.9583301595145015</v>
      </c>
      <c r="G224" s="100">
        <f>F224-E224</f>
        <v>0.001394146343548619</v>
      </c>
      <c r="H224" s="57">
        <f>(F224/E224)-1</f>
        <v>0.0014568856479013625</v>
      </c>
      <c r="I224" s="31"/>
    </row>
    <row r="225" spans="1:9" ht="15">
      <c r="A225" s="14"/>
      <c r="B225" s="15"/>
      <c r="C225" s="8" t="s">
        <v>140</v>
      </c>
      <c r="D225" s="9" t="s">
        <v>30</v>
      </c>
      <c r="E225" s="99">
        <v>0.09299492562383958</v>
      </c>
      <c r="F225" s="99">
        <v>0.09313040859630861</v>
      </c>
      <c r="G225" s="100">
        <f>F225-E225</f>
        <v>0.00013548297246902818</v>
      </c>
      <c r="H225" s="25">
        <f>(F225/E225)-1</f>
        <v>0.0014568856479013625</v>
      </c>
      <c r="I225" s="31"/>
    </row>
    <row r="226" spans="1:8" ht="15">
      <c r="A226" s="14"/>
      <c r="B226" s="15"/>
      <c r="C226" s="8" t="s">
        <v>141</v>
      </c>
      <c r="D226" s="9" t="s">
        <v>68</v>
      </c>
      <c r="E226" s="9"/>
      <c r="G226" s="101"/>
      <c r="H226" s="5"/>
    </row>
    <row r="227" spans="1:8" ht="15">
      <c r="A227" s="14"/>
      <c r="B227" s="15"/>
      <c r="D227" s="47"/>
      <c r="E227" s="47"/>
      <c r="F227" s="47"/>
      <c r="G227" s="47"/>
      <c r="H227" s="5"/>
    </row>
    <row r="228" spans="1:8" ht="15">
      <c r="A228" s="16"/>
      <c r="B228" s="15"/>
      <c r="C228" s="2"/>
      <c r="H228" s="5"/>
    </row>
    <row r="229" spans="1:8" ht="15">
      <c r="A229" s="14"/>
      <c r="B229" s="15"/>
      <c r="D229" s="22"/>
      <c r="E229" s="22"/>
      <c r="F229" s="50"/>
      <c r="G229" s="50"/>
      <c r="H229" s="5"/>
    </row>
    <row r="230" spans="1:8" ht="15">
      <c r="A230" s="7"/>
      <c r="C230" s="16"/>
      <c r="D230" s="22"/>
      <c r="E230" s="22"/>
      <c r="F230" s="50"/>
      <c r="G230" s="50"/>
      <c r="H230" s="5"/>
    </row>
    <row r="231" spans="1:8" ht="15">
      <c r="A231" s="102"/>
      <c r="C231" s="16"/>
      <c r="D231" s="22"/>
      <c r="E231" s="22"/>
      <c r="F231" s="50"/>
      <c r="G231" s="50"/>
      <c r="H231" s="5"/>
    </row>
    <row r="232" spans="1:8" ht="15">
      <c r="A232" s="14"/>
      <c r="B232" s="15"/>
      <c r="C232" s="16"/>
      <c r="D232" s="22"/>
      <c r="E232" s="22"/>
      <c r="F232" s="50"/>
      <c r="G232" s="50"/>
      <c r="H232" s="5"/>
    </row>
    <row r="233" spans="1:8" ht="15">
      <c r="A233" s="47"/>
      <c r="B233" s="47"/>
      <c r="C233" s="16"/>
      <c r="D233" s="15"/>
      <c r="E233" s="15"/>
      <c r="F233" s="16"/>
      <c r="G233" s="16"/>
      <c r="H233" s="5"/>
    </row>
    <row r="234" spans="1:8" ht="15">
      <c r="A234" s="2"/>
      <c r="B234" s="2"/>
      <c r="C234" s="16"/>
      <c r="D234" s="15"/>
      <c r="E234" s="15"/>
      <c r="F234" s="16"/>
      <c r="G234" s="16"/>
      <c r="H234" s="5"/>
    </row>
    <row r="235" spans="1:8" ht="15">
      <c r="A235" s="2"/>
      <c r="B235" s="2"/>
      <c r="C235" s="16"/>
      <c r="D235" s="15"/>
      <c r="E235" s="15"/>
      <c r="F235" s="16"/>
      <c r="G235" s="16"/>
      <c r="H235" s="5"/>
    </row>
    <row r="236" spans="1:8" ht="15">
      <c r="A236" s="15"/>
      <c r="B236" s="15"/>
      <c r="C236" s="16"/>
      <c r="D236" s="15"/>
      <c r="E236" s="15"/>
      <c r="F236" s="16"/>
      <c r="G236" s="16"/>
      <c r="H236" s="5"/>
    </row>
    <row r="237" spans="1:8" ht="15">
      <c r="A237" s="15"/>
      <c r="B237" s="15"/>
      <c r="C237" s="16"/>
      <c r="D237" s="15"/>
      <c r="E237" s="15"/>
      <c r="F237" s="16"/>
      <c r="G237" s="16"/>
      <c r="H237" s="5"/>
    </row>
    <row r="238" spans="1:8" ht="15">
      <c r="A238" s="15"/>
      <c r="B238" s="15"/>
      <c r="C238" s="8"/>
      <c r="D238" s="15"/>
      <c r="E238" s="15"/>
      <c r="F238" s="16"/>
      <c r="G238" s="16"/>
      <c r="H238" s="5"/>
    </row>
    <row r="239" spans="1:8" ht="15">
      <c r="A239" s="15"/>
      <c r="B239" s="15"/>
      <c r="C239" s="8"/>
      <c r="D239" s="15"/>
      <c r="E239" s="15"/>
      <c r="F239" s="16"/>
      <c r="G239" s="16"/>
      <c r="H239" s="5"/>
    </row>
    <row r="240" spans="1:8" ht="15">
      <c r="A240" s="15"/>
      <c r="B240" s="15"/>
      <c r="C240" s="8"/>
      <c r="D240" s="15"/>
      <c r="E240" s="15"/>
      <c r="F240" s="16"/>
      <c r="G240" s="16"/>
      <c r="H240" s="5"/>
    </row>
    <row r="241" spans="1:8" ht="15">
      <c r="A241" s="15"/>
      <c r="B241" s="15"/>
      <c r="C241" s="8"/>
      <c r="D241" s="15"/>
      <c r="E241" s="15"/>
      <c r="F241" s="16"/>
      <c r="G241" s="16"/>
      <c r="H241" s="5"/>
    </row>
    <row r="242" spans="1:8" ht="15">
      <c r="A242" s="15"/>
      <c r="B242" s="15"/>
      <c r="C242" s="8"/>
      <c r="D242" s="15"/>
      <c r="E242" s="15"/>
      <c r="F242" s="16"/>
      <c r="G242" s="16"/>
      <c r="H242" s="5"/>
    </row>
    <row r="243" spans="1:8" ht="15">
      <c r="A243" s="15"/>
      <c r="B243" s="15"/>
      <c r="C243" s="8"/>
      <c r="D243" s="15"/>
      <c r="E243" s="15"/>
      <c r="F243" s="16"/>
      <c r="G243" s="16"/>
      <c r="H243" s="5"/>
    </row>
    <row r="244" spans="1:8" ht="15">
      <c r="A244" s="15"/>
      <c r="B244" s="15"/>
      <c r="C244" s="8"/>
      <c r="D244" s="15"/>
      <c r="E244" s="15"/>
      <c r="F244" s="16"/>
      <c r="G244" s="16"/>
      <c r="H244" s="5"/>
    </row>
    <row r="245" spans="1:8" ht="15">
      <c r="A245" s="15"/>
      <c r="B245" s="15"/>
      <c r="C245" s="16"/>
      <c r="D245" s="15"/>
      <c r="E245" s="15"/>
      <c r="F245" s="16"/>
      <c r="G245" s="16"/>
      <c r="H245" s="5"/>
    </row>
    <row r="246" spans="1:8" ht="15">
      <c r="A246" s="15"/>
      <c r="B246" s="15"/>
      <c r="C246" s="16"/>
      <c r="D246" s="15"/>
      <c r="E246" s="15"/>
      <c r="F246" s="16"/>
      <c r="G246" s="16"/>
      <c r="H246" s="5"/>
    </row>
    <row r="247" spans="1:8" ht="15">
      <c r="A247" s="15"/>
      <c r="B247" s="15"/>
      <c r="C247" s="16"/>
      <c r="D247" s="15"/>
      <c r="E247" s="15"/>
      <c r="F247" s="16"/>
      <c r="G247" s="16"/>
      <c r="H247" s="5"/>
    </row>
    <row r="248" spans="1:8" ht="15">
      <c r="A248" s="15"/>
      <c r="B248" s="15"/>
      <c r="C248" s="16"/>
      <c r="D248" s="15"/>
      <c r="E248" s="15"/>
      <c r="F248" s="16"/>
      <c r="G248" s="16"/>
      <c r="H248" s="5"/>
    </row>
    <row r="249" spans="1:8" ht="15">
      <c r="A249" s="15"/>
      <c r="B249" s="15"/>
      <c r="C249" s="16"/>
      <c r="D249" s="15"/>
      <c r="E249" s="15"/>
      <c r="F249" s="16"/>
      <c r="G249" s="16"/>
      <c r="H249" s="5"/>
    </row>
    <row r="250" spans="1:8" ht="15">
      <c r="A250" s="15"/>
      <c r="B250" s="15"/>
      <c r="C250" s="16"/>
      <c r="D250" s="15"/>
      <c r="E250" s="15"/>
      <c r="F250" s="16"/>
      <c r="G250" s="16"/>
      <c r="H250" s="5"/>
    </row>
    <row r="251" spans="1:8" ht="15">
      <c r="A251" s="15"/>
      <c r="B251" s="15"/>
      <c r="C251" s="16"/>
      <c r="D251" s="15"/>
      <c r="E251" s="15"/>
      <c r="F251" s="16"/>
      <c r="G251" s="16"/>
      <c r="H251" s="5"/>
    </row>
    <row r="252" spans="1:8" ht="15">
      <c r="A252" s="15"/>
      <c r="B252" s="15"/>
      <c r="C252" s="16"/>
      <c r="D252" s="15"/>
      <c r="E252" s="15"/>
      <c r="F252" s="16"/>
      <c r="G252" s="16"/>
      <c r="H252" s="5"/>
    </row>
    <row r="253" spans="1:8" ht="15">
      <c r="A253" s="47"/>
      <c r="B253" s="47"/>
      <c r="C253" s="2"/>
      <c r="D253" s="47"/>
      <c r="E253" s="47"/>
      <c r="F253" s="2"/>
      <c r="G253" s="2"/>
      <c r="H253" s="5"/>
    </row>
    <row r="254" spans="1:8" ht="15">
      <c r="A254" s="47"/>
      <c r="B254" s="47"/>
      <c r="C254" s="16"/>
      <c r="D254" s="47"/>
      <c r="E254" s="47"/>
      <c r="F254" s="2"/>
      <c r="G254" s="2"/>
      <c r="H254" s="5"/>
    </row>
    <row r="255" spans="1:8" ht="15">
      <c r="A255" s="2"/>
      <c r="B255" s="2"/>
      <c r="C255" s="16"/>
      <c r="D255" s="47"/>
      <c r="E255" s="47"/>
      <c r="F255" s="2"/>
      <c r="G255" s="2"/>
      <c r="H255" s="5"/>
    </row>
    <row r="256" spans="1:8" ht="15">
      <c r="A256" s="2"/>
      <c r="B256" s="2"/>
      <c r="C256" s="16"/>
      <c r="D256" s="47"/>
      <c r="E256" s="47"/>
      <c r="F256" s="2"/>
      <c r="G256" s="2"/>
      <c r="H256" s="5"/>
    </row>
    <row r="257" spans="1:8" ht="15">
      <c r="A257" s="2"/>
      <c r="B257" s="2"/>
      <c r="C257" s="16"/>
      <c r="D257" s="47"/>
      <c r="E257" s="47"/>
      <c r="F257" s="2"/>
      <c r="G257" s="2"/>
      <c r="H257" s="5"/>
    </row>
    <row r="258" spans="1:8" ht="15">
      <c r="A258" s="47"/>
      <c r="B258" s="2"/>
      <c r="C258" s="2"/>
      <c r="D258" s="47"/>
      <c r="E258" s="47"/>
      <c r="F258" s="2"/>
      <c r="G258" s="2"/>
      <c r="H258" s="5"/>
    </row>
    <row r="259" spans="1:8" ht="15">
      <c r="A259" s="15"/>
      <c r="B259" s="15"/>
      <c r="C259" s="16"/>
      <c r="D259" s="15"/>
      <c r="E259" s="15"/>
      <c r="F259" s="16"/>
      <c r="G259" s="16"/>
      <c r="H259" s="5"/>
    </row>
    <row r="260" spans="1:8" ht="15">
      <c r="A260" s="15"/>
      <c r="B260" s="15"/>
      <c r="C260" s="2"/>
      <c r="D260" s="15"/>
      <c r="E260" s="15"/>
      <c r="F260" s="16"/>
      <c r="G260" s="16"/>
      <c r="H260" s="5"/>
    </row>
    <row r="261" spans="1:8" ht="15">
      <c r="A261" s="15"/>
      <c r="B261" s="15"/>
      <c r="C261" s="2"/>
      <c r="D261" s="15"/>
      <c r="E261" s="15"/>
      <c r="F261" s="16"/>
      <c r="G261" s="16"/>
      <c r="H261" s="5"/>
    </row>
    <row r="262" spans="1:8" ht="15">
      <c r="A262" s="15"/>
      <c r="B262" s="15"/>
      <c r="C262" s="16"/>
      <c r="D262" s="47"/>
      <c r="E262" s="47"/>
      <c r="F262" s="2"/>
      <c r="G262" s="2"/>
      <c r="H262" s="5"/>
    </row>
    <row r="263" spans="1:8" ht="15">
      <c r="A263" s="15"/>
      <c r="B263" s="15"/>
      <c r="C263" s="16"/>
      <c r="D263" s="47"/>
      <c r="E263" s="47"/>
      <c r="F263" s="2"/>
      <c r="G263" s="2"/>
      <c r="H263" s="5"/>
    </row>
    <row r="264" spans="1:8" ht="15">
      <c r="A264" s="15"/>
      <c r="B264" s="15"/>
      <c r="C264" s="16"/>
      <c r="D264" s="47"/>
      <c r="E264" s="47"/>
      <c r="F264" s="2"/>
      <c r="G264" s="2"/>
      <c r="H264" s="5"/>
    </row>
    <row r="265" spans="1:8" ht="15">
      <c r="A265" s="15"/>
      <c r="B265" s="15"/>
      <c r="C265" s="16"/>
      <c r="D265" s="15"/>
      <c r="E265" s="15"/>
      <c r="F265" s="16"/>
      <c r="G265" s="16"/>
      <c r="H265" s="5"/>
    </row>
    <row r="266" spans="1:8" ht="15">
      <c r="A266" s="15"/>
      <c r="B266" s="15"/>
      <c r="C266" s="16"/>
      <c r="D266" s="15"/>
      <c r="E266" s="15"/>
      <c r="F266" s="16"/>
      <c r="G266" s="16"/>
      <c r="H266" s="5"/>
    </row>
    <row r="267" spans="1:8" ht="15">
      <c r="A267" s="15"/>
      <c r="B267" s="15"/>
      <c r="C267" s="16"/>
      <c r="D267" s="15"/>
      <c r="E267" s="15"/>
      <c r="F267" s="16"/>
      <c r="G267" s="16"/>
      <c r="H267" s="5"/>
    </row>
    <row r="268" spans="1:8" ht="15">
      <c r="A268" s="15"/>
      <c r="B268" s="15"/>
      <c r="C268" s="16"/>
      <c r="D268" s="15"/>
      <c r="E268" s="15"/>
      <c r="F268" s="16"/>
      <c r="G268" s="16"/>
      <c r="H268" s="5"/>
    </row>
    <row r="269" spans="1:8" ht="15">
      <c r="A269" s="15"/>
      <c r="B269" s="15"/>
      <c r="C269" s="16"/>
      <c r="D269" s="15"/>
      <c r="E269" s="15"/>
      <c r="F269" s="16"/>
      <c r="G269" s="16"/>
      <c r="H269" s="5"/>
    </row>
    <row r="270" spans="1:8" ht="15">
      <c r="A270" s="15" t="s">
        <v>105</v>
      </c>
      <c r="B270" s="15"/>
      <c r="C270" s="16"/>
      <c r="D270" s="15"/>
      <c r="E270" s="15"/>
      <c r="H270" s="5"/>
    </row>
    <row r="271" spans="1:8" ht="15">
      <c r="A271" s="15"/>
      <c r="B271" s="15"/>
      <c r="C271" s="16"/>
      <c r="D271" s="15"/>
      <c r="E271" s="15"/>
      <c r="H271" s="5"/>
    </row>
    <row r="272" spans="1:8" ht="15">
      <c r="A272" s="15"/>
      <c r="B272" s="15"/>
      <c r="C272" s="16"/>
      <c r="D272" s="15"/>
      <c r="E272" s="15"/>
      <c r="H272" s="5"/>
    </row>
    <row r="273" spans="1:8" ht="15">
      <c r="A273" s="15"/>
      <c r="B273" s="15"/>
      <c r="C273" s="16"/>
      <c r="D273" s="47"/>
      <c r="E273" s="47"/>
      <c r="F273" s="2"/>
      <c r="G273" s="2"/>
      <c r="H273" s="5"/>
    </row>
    <row r="274" spans="1:8" ht="15">
      <c r="A274" s="7"/>
      <c r="C274" s="16"/>
      <c r="D274" s="47"/>
      <c r="E274" s="47"/>
      <c r="F274" s="2"/>
      <c r="G274" s="2"/>
      <c r="H274" s="5"/>
    </row>
    <row r="275" spans="1:8" ht="15">
      <c r="A275" s="15"/>
      <c r="B275" s="15"/>
      <c r="C275" s="16"/>
      <c r="D275" s="47"/>
      <c r="E275" s="47"/>
      <c r="F275" s="2"/>
      <c r="G275" s="2"/>
      <c r="H275" s="5"/>
    </row>
    <row r="276" spans="1:8" ht="15">
      <c r="A276" s="15"/>
      <c r="B276" s="15"/>
      <c r="C276" s="16"/>
      <c r="D276" s="15"/>
      <c r="E276" s="15"/>
      <c r="F276" s="16"/>
      <c r="G276" s="16"/>
      <c r="H276" s="5"/>
    </row>
    <row r="277" spans="1:8" ht="15">
      <c r="A277" s="15"/>
      <c r="B277" s="15"/>
      <c r="C277" s="16"/>
      <c r="D277" s="15"/>
      <c r="E277" s="15"/>
      <c r="F277" s="16"/>
      <c r="G277" s="16"/>
      <c r="H277" s="5"/>
    </row>
    <row r="278" spans="1:8" ht="15">
      <c r="A278" s="15"/>
      <c r="B278" s="15"/>
      <c r="C278" s="16"/>
      <c r="D278" s="15"/>
      <c r="E278" s="15"/>
      <c r="F278" s="16"/>
      <c r="G278" s="16"/>
      <c r="H278" s="5"/>
    </row>
    <row r="279" spans="1:8" ht="15">
      <c r="A279" s="15"/>
      <c r="B279" s="15"/>
      <c r="C279" s="16"/>
      <c r="H279" s="5"/>
    </row>
    <row r="280" spans="1:8" ht="15">
      <c r="A280" s="15"/>
      <c r="B280" s="15"/>
      <c r="C280" s="16"/>
      <c r="H280" s="5"/>
    </row>
    <row r="281" spans="1:8" ht="15">
      <c r="A281" s="15"/>
      <c r="B281" s="15"/>
      <c r="C281" s="16"/>
      <c r="H281" s="5"/>
    </row>
    <row r="282" spans="1:8" ht="15">
      <c r="A282" s="15"/>
      <c r="B282" s="15"/>
      <c r="C282" s="16"/>
      <c r="H282" s="5"/>
    </row>
    <row r="283" spans="1:8" ht="15">
      <c r="A283" s="15"/>
      <c r="B283" s="15"/>
      <c r="C283" s="16"/>
      <c r="H283" s="5"/>
    </row>
    <row r="284" spans="1:8" ht="15">
      <c r="A284" s="15"/>
      <c r="B284" s="15"/>
      <c r="C284" s="16"/>
      <c r="H284" s="5"/>
    </row>
    <row r="285" spans="1:8" ht="15">
      <c r="A285" s="15"/>
      <c r="B285" s="15"/>
      <c r="C285" s="16"/>
      <c r="H285" s="5"/>
    </row>
    <row r="286" spans="1:8" ht="15">
      <c r="A286" s="15"/>
      <c r="B286" s="15"/>
      <c r="C286" s="16"/>
      <c r="H286" s="5"/>
    </row>
    <row r="287" spans="1:8" ht="15.75">
      <c r="A287" s="9"/>
      <c r="B287" s="8"/>
      <c r="C287" s="8"/>
      <c r="D287" s="9"/>
      <c r="E287" s="9"/>
      <c r="F287" s="68"/>
      <c r="G287" s="68"/>
      <c r="H287" s="103"/>
    </row>
    <row r="288" spans="1:8" ht="15.75">
      <c r="A288" s="9"/>
      <c r="B288" s="8"/>
      <c r="C288" s="8"/>
      <c r="D288" s="9"/>
      <c r="E288" s="9"/>
      <c r="F288" s="68"/>
      <c r="G288" s="68"/>
      <c r="H288" s="103"/>
    </row>
    <row r="289" spans="1:8" ht="15.75">
      <c r="A289" s="9"/>
      <c r="B289" s="8"/>
      <c r="C289" s="8"/>
      <c r="D289" s="9"/>
      <c r="E289" s="9"/>
      <c r="F289" s="68"/>
      <c r="G289" s="68"/>
      <c r="H289" s="103"/>
    </row>
    <row r="290" spans="1:8" ht="15">
      <c r="A290" s="7"/>
      <c r="B290" s="8"/>
      <c r="C290" s="8"/>
      <c r="D290" s="9"/>
      <c r="E290" s="9"/>
      <c r="F290" s="8"/>
      <c r="G290" s="8"/>
      <c r="H290" s="103"/>
    </row>
    <row r="291" spans="1:8" ht="15">
      <c r="A291" s="9"/>
      <c r="B291" s="8"/>
      <c r="C291" s="8"/>
      <c r="D291" s="104"/>
      <c r="E291" s="104"/>
      <c r="F291" s="41"/>
      <c r="G291" s="41"/>
      <c r="H291" s="103"/>
    </row>
    <row r="292" spans="1:8" ht="15">
      <c r="A292" s="9"/>
      <c r="B292" s="8"/>
      <c r="C292" s="8"/>
      <c r="D292" s="104"/>
      <c r="E292" s="104"/>
      <c r="F292" s="41"/>
      <c r="G292" s="41"/>
      <c r="H292" s="103"/>
    </row>
    <row r="293" spans="1:8" ht="15">
      <c r="A293" s="9"/>
      <c r="B293" s="8"/>
      <c r="C293" s="8"/>
      <c r="D293" s="104"/>
      <c r="E293" s="104"/>
      <c r="F293" s="41"/>
      <c r="G293" s="41"/>
      <c r="H293" s="103"/>
    </row>
    <row r="294" spans="1:8" ht="15">
      <c r="A294" s="9"/>
      <c r="B294" s="8"/>
      <c r="C294" s="8"/>
      <c r="D294" s="104"/>
      <c r="E294" s="104"/>
      <c r="F294" s="41"/>
      <c r="G294" s="41"/>
      <c r="H294" s="103"/>
    </row>
    <row r="295" spans="1:8" ht="15">
      <c r="A295" s="9"/>
      <c r="B295" s="8"/>
      <c r="C295" s="8"/>
      <c r="D295" s="104"/>
      <c r="E295" s="104"/>
      <c r="F295" s="41"/>
      <c r="G295" s="41"/>
      <c r="H295" s="103"/>
    </row>
    <row r="296" spans="1:8" ht="15">
      <c r="A296" s="9"/>
      <c r="B296" s="8"/>
      <c r="C296" s="8"/>
      <c r="D296" s="104"/>
      <c r="E296" s="104"/>
      <c r="F296" s="41"/>
      <c r="G296" s="41"/>
      <c r="H296" s="103"/>
    </row>
    <row r="297" spans="1:8" ht="15">
      <c r="A297" s="9"/>
      <c r="B297" s="8"/>
      <c r="C297" s="8"/>
      <c r="D297" s="104"/>
      <c r="E297" s="104"/>
      <c r="F297" s="41"/>
      <c r="G297" s="41"/>
      <c r="H297" s="103"/>
    </row>
    <row r="298" spans="1:8" ht="15">
      <c r="A298" s="9"/>
      <c r="B298" s="8"/>
      <c r="C298" s="8"/>
      <c r="D298" s="104"/>
      <c r="E298" s="104"/>
      <c r="F298" s="41"/>
      <c r="G298" s="41"/>
      <c r="H298" s="103"/>
    </row>
    <row r="299" spans="1:8" ht="15.75">
      <c r="A299" s="7"/>
      <c r="B299" s="15"/>
      <c r="C299" s="3"/>
      <c r="D299" s="4"/>
      <c r="E299" s="4"/>
      <c r="F299" s="50"/>
      <c r="G299" s="50"/>
      <c r="H299" s="103"/>
    </row>
    <row r="300" spans="1:8" ht="15.75">
      <c r="A300" s="14"/>
      <c r="B300" s="15"/>
      <c r="C300" s="3"/>
      <c r="D300" s="9"/>
      <c r="E300" s="9"/>
      <c r="F300" s="50"/>
      <c r="G300" s="50"/>
      <c r="H300" s="103"/>
    </row>
    <row r="301" spans="1:8" ht="15">
      <c r="A301" s="14"/>
      <c r="B301" s="15"/>
      <c r="C301" s="2"/>
      <c r="D301" s="65"/>
      <c r="E301" s="65"/>
      <c r="F301" s="105"/>
      <c r="G301" s="105"/>
      <c r="H301" s="103"/>
    </row>
    <row r="302" spans="1:8" ht="15">
      <c r="A302" s="14"/>
      <c r="B302" s="15"/>
      <c r="C302" s="2"/>
      <c r="D302" s="12"/>
      <c r="E302" s="12"/>
      <c r="F302" s="22"/>
      <c r="G302" s="22"/>
      <c r="H302" s="103"/>
    </row>
    <row r="303" spans="1:8" ht="15">
      <c r="A303" s="14"/>
      <c r="B303" s="15"/>
      <c r="C303" s="2"/>
      <c r="D303" s="22"/>
      <c r="E303" s="22"/>
      <c r="F303" s="50"/>
      <c r="G303" s="50"/>
      <c r="H303" s="103"/>
    </row>
    <row r="304" spans="1:8" ht="15.75">
      <c r="A304" s="14"/>
      <c r="B304" s="15"/>
      <c r="C304" s="2"/>
      <c r="D304" s="69"/>
      <c r="E304" s="69"/>
      <c r="F304" s="50"/>
      <c r="G304" s="50"/>
      <c r="H304" s="103"/>
    </row>
    <row r="305" spans="1:8" ht="15">
      <c r="A305" s="14"/>
      <c r="B305" s="15"/>
      <c r="C305" s="2"/>
      <c r="D305" s="15"/>
      <c r="E305" s="15"/>
      <c r="F305" s="50"/>
      <c r="G305" s="50"/>
      <c r="H305" s="103"/>
    </row>
    <row r="306" spans="1:8" ht="15">
      <c r="A306" s="14"/>
      <c r="B306" s="15"/>
      <c r="C306" s="2"/>
      <c r="D306" s="22"/>
      <c r="E306" s="22"/>
      <c r="F306" s="50"/>
      <c r="G306" s="50"/>
      <c r="H306" s="103"/>
    </row>
    <row r="307" spans="1:8" ht="15">
      <c r="A307" s="9"/>
      <c r="B307" s="8"/>
      <c r="C307" s="8"/>
      <c r="D307" s="104"/>
      <c r="E307" s="104"/>
      <c r="F307" s="41"/>
      <c r="G307" s="41"/>
      <c r="H307" s="103"/>
    </row>
    <row r="308" spans="1:8" ht="15">
      <c r="A308" s="9"/>
      <c r="B308" s="8"/>
      <c r="C308" s="8"/>
      <c r="D308" s="104"/>
      <c r="E308" s="104"/>
      <c r="F308" s="41"/>
      <c r="G308" s="41"/>
      <c r="H308" s="103"/>
    </row>
    <row r="309" spans="1:8" ht="15">
      <c r="A309" s="9"/>
      <c r="B309" s="8"/>
      <c r="C309" s="8"/>
      <c r="D309" s="104"/>
      <c r="E309" s="104"/>
      <c r="F309" s="41"/>
      <c r="G309" s="41"/>
      <c r="H309" s="103"/>
    </row>
    <row r="310" spans="1:8" ht="15">
      <c r="A310" s="9"/>
      <c r="B310" s="41"/>
      <c r="C310" s="8"/>
      <c r="D310" s="104"/>
      <c r="E310" s="104"/>
      <c r="F310" s="41"/>
      <c r="G310" s="41"/>
      <c r="H310" s="103"/>
    </row>
    <row r="311" spans="1:8" ht="15">
      <c r="A311" s="9"/>
      <c r="B311" s="41"/>
      <c r="C311" s="8"/>
      <c r="D311" s="104"/>
      <c r="E311" s="104"/>
      <c r="F311" s="41"/>
      <c r="G311" s="41"/>
      <c r="H311" s="103"/>
    </row>
    <row r="312" spans="1:8" ht="15">
      <c r="A312" s="9"/>
      <c r="B312" s="41"/>
      <c r="C312" s="8"/>
      <c r="D312" s="104"/>
      <c r="E312" s="104"/>
      <c r="F312" s="41"/>
      <c r="G312" s="41"/>
      <c r="H312" s="103"/>
    </row>
    <row r="313" spans="1:8" ht="15">
      <c r="A313" s="9"/>
      <c r="B313" s="41"/>
      <c r="C313" s="8"/>
      <c r="D313" s="104"/>
      <c r="E313" s="104"/>
      <c r="F313" s="41"/>
      <c r="G313" s="41"/>
      <c r="H313" s="103"/>
    </row>
    <row r="314" spans="1:8" ht="15">
      <c r="A314" s="9"/>
      <c r="B314" s="41"/>
      <c r="C314" s="8"/>
      <c r="D314" s="104"/>
      <c r="E314" s="104"/>
      <c r="F314" s="41"/>
      <c r="G314" s="41"/>
      <c r="H314" s="103"/>
    </row>
    <row r="315" spans="1:8" ht="15">
      <c r="A315" s="9"/>
      <c r="B315" s="41"/>
      <c r="C315" s="8"/>
      <c r="D315" s="104"/>
      <c r="E315" s="104"/>
      <c r="F315" s="41"/>
      <c r="G315" s="41"/>
      <c r="H315" s="103"/>
    </row>
    <row r="316" spans="1:8" ht="15">
      <c r="A316" s="9"/>
      <c r="B316" s="41"/>
      <c r="C316" s="8"/>
      <c r="D316" s="104"/>
      <c r="E316" s="104"/>
      <c r="F316" s="41"/>
      <c r="G316" s="41"/>
      <c r="H316" s="103"/>
    </row>
    <row r="317" spans="1:8" ht="15">
      <c r="A317" s="104"/>
      <c r="B317" s="41"/>
      <c r="C317" s="41"/>
      <c r="D317" s="104"/>
      <c r="E317" s="104"/>
      <c r="F317" s="41"/>
      <c r="G317" s="41"/>
      <c r="H317" s="103"/>
    </row>
    <row r="318" spans="1:8" ht="15">
      <c r="A318" s="104"/>
      <c r="B318" s="41"/>
      <c r="C318" s="41"/>
      <c r="D318" s="104"/>
      <c r="E318" s="104"/>
      <c r="F318" s="41"/>
      <c r="G318" s="41"/>
      <c r="H318" s="103"/>
    </row>
    <row r="319" spans="1:8" ht="15">
      <c r="A319" s="104"/>
      <c r="B319" s="41"/>
      <c r="C319" s="41"/>
      <c r="D319" s="104"/>
      <c r="E319" s="104"/>
      <c r="F319" s="41"/>
      <c r="G319" s="41"/>
      <c r="H319" s="103"/>
    </row>
    <row r="320" spans="1:8" ht="15">
      <c r="A320" s="104"/>
      <c r="B320" s="41"/>
      <c r="C320" s="41"/>
      <c r="D320" s="104"/>
      <c r="E320" s="104"/>
      <c r="F320" s="41"/>
      <c r="G320" s="41"/>
      <c r="H320" s="103"/>
    </row>
    <row r="321" spans="1:8" ht="15">
      <c r="A321" s="104"/>
      <c r="B321" s="41"/>
      <c r="C321" s="41"/>
      <c r="D321" s="104"/>
      <c r="E321" s="104"/>
      <c r="F321" s="41"/>
      <c r="G321" s="41"/>
      <c r="H321" s="103"/>
    </row>
    <row r="322" spans="1:8" ht="15">
      <c r="A322" s="9"/>
      <c r="B322" s="8"/>
      <c r="D322" s="104"/>
      <c r="E322" s="104"/>
      <c r="F322" s="41"/>
      <c r="G322" s="41"/>
      <c r="H322" s="103"/>
    </row>
    <row r="323" spans="1:8" ht="15">
      <c r="A323" s="9"/>
      <c r="D323" s="9"/>
      <c r="E323" s="9"/>
      <c r="F323" s="8"/>
      <c r="G323" s="8"/>
      <c r="H323" s="103"/>
    </row>
    <row r="324" spans="1:8" ht="15">
      <c r="A324" s="9"/>
      <c r="D324" s="106"/>
      <c r="E324" s="106"/>
      <c r="F324" s="8"/>
      <c r="G324" s="8"/>
      <c r="H324" s="103"/>
    </row>
    <row r="325" spans="1:8" ht="15.75">
      <c r="A325" s="9"/>
      <c r="B325" s="8"/>
      <c r="C325" s="107"/>
      <c r="D325" s="106"/>
      <c r="E325" s="106"/>
      <c r="F325" s="8"/>
      <c r="G325" s="8"/>
      <c r="H325" s="103"/>
    </row>
    <row r="326" spans="1:8" ht="15.75">
      <c r="A326" s="8"/>
      <c r="B326" s="8"/>
      <c r="C326" s="107"/>
      <c r="D326" s="106"/>
      <c r="E326" s="106"/>
      <c r="F326" s="8"/>
      <c r="G326" s="8"/>
      <c r="H326" s="103"/>
    </row>
    <row r="327" spans="1:8" ht="15.75">
      <c r="A327" s="8"/>
      <c r="B327" s="8"/>
      <c r="C327" s="107"/>
      <c r="D327" s="108"/>
      <c r="E327" s="108"/>
      <c r="F327" s="8"/>
      <c r="G327" s="8"/>
      <c r="H327" s="103"/>
    </row>
    <row r="328" spans="1:8" ht="15.75">
      <c r="A328" s="8"/>
      <c r="B328" s="8"/>
      <c r="C328" s="107"/>
      <c r="D328" s="106"/>
      <c r="E328" s="106"/>
      <c r="F328" s="8"/>
      <c r="G328" s="8"/>
      <c r="H328" s="103"/>
    </row>
    <row r="329" spans="1:8" ht="15.75">
      <c r="A329" s="8"/>
      <c r="B329" s="8"/>
      <c r="C329" s="107"/>
      <c r="D329" s="106"/>
      <c r="E329" s="106"/>
      <c r="F329" s="8"/>
      <c r="G329" s="8"/>
      <c r="H329" s="103"/>
    </row>
    <row r="330" spans="1:5" ht="15">
      <c r="A330" s="7"/>
      <c r="D330" s="109"/>
      <c r="E330" s="109"/>
    </row>
    <row r="331" ht="15">
      <c r="A331" s="7"/>
    </row>
    <row r="332" ht="15">
      <c r="A332" s="7"/>
    </row>
    <row r="333" ht="15">
      <c r="A333" s="7"/>
    </row>
    <row r="334" ht="15">
      <c r="A334" s="7"/>
    </row>
    <row r="335" ht="15">
      <c r="A335" s="7"/>
    </row>
    <row r="336" ht="15">
      <c r="A336" s="7"/>
    </row>
    <row r="337" ht="15">
      <c r="A337" s="7"/>
    </row>
    <row r="338" ht="15">
      <c r="A338" s="7"/>
    </row>
    <row r="339" ht="15">
      <c r="A339" s="7"/>
    </row>
    <row r="340" ht="15">
      <c r="A340" s="7"/>
    </row>
    <row r="341" ht="15">
      <c r="A341" s="7"/>
    </row>
    <row r="342" ht="15">
      <c r="A342" s="7"/>
    </row>
    <row r="343" ht="15">
      <c r="A343" s="7"/>
    </row>
    <row r="344" ht="15">
      <c r="A344" s="7"/>
    </row>
    <row r="345" ht="15">
      <c r="A345" s="7"/>
    </row>
    <row r="346" ht="15">
      <c r="A346" s="7"/>
    </row>
    <row r="347" ht="15">
      <c r="A347" s="7"/>
    </row>
    <row r="348" ht="15">
      <c r="A348" s="7"/>
    </row>
    <row r="349" ht="15">
      <c r="A349" s="7"/>
    </row>
    <row r="350" ht="15">
      <c r="A350" s="7"/>
    </row>
    <row r="351" ht="15">
      <c r="A351" s="7"/>
    </row>
    <row r="352" ht="15">
      <c r="A352" s="7"/>
    </row>
  </sheetData>
  <sheetProtection/>
  <mergeCells count="8">
    <mergeCell ref="A166:I166"/>
    <mergeCell ref="A168:I168"/>
    <mergeCell ref="A2:I2"/>
    <mergeCell ref="A4:I4"/>
    <mergeCell ref="A44:I44"/>
    <mergeCell ref="A46:I46"/>
    <mergeCell ref="A102:I102"/>
    <mergeCell ref="A104:I104"/>
  </mergeCells>
  <printOptions/>
  <pageMargins left="0.5" right="0.5" top="0.5" bottom="0.7" header="0.25" footer="0.33"/>
  <pageSetup fitToHeight="4" horizontalDpi="600" verticalDpi="600" orientation="landscape" scale="45" r:id="rId1"/>
  <headerFooter differentFirst="1" alignWithMargins="0">
    <firstHeader>&amp;C&amp;"Arial,Bold"&amp;14ATTACHMENT 2</firstHeader>
  </headerFooter>
  <rowBreaks count="3" manualBreakCount="3">
    <brk id="42" max="7" man="1"/>
    <brk id="100" max="7" man="1"/>
    <brk id="1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Siharath, Christy</dc:creator>
  <cp:keywords/>
  <dc:description/>
  <cp:lastModifiedBy>Siharath, Christy</cp:lastModifiedBy>
  <cp:lastPrinted>1900-01-01T05:00:00Z</cp:lastPrinted>
  <dcterms:created xsi:type="dcterms:W3CDTF">1900-01-01T05:00:00Z</dcterms:created>
  <dcterms:modified xsi:type="dcterms:W3CDTF">2020-08-31T18:46:24Z</dcterms:modified>
  <cp:category/>
  <cp:version/>
  <cp:contentType/>
  <cp:contentStatus/>
</cp:coreProperties>
</file>